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Анализ" sheetId="1" r:id="rId1"/>
    <sheet name="рейтинг" sheetId="11" r:id="rId2"/>
  </sheets>
  <definedNames>
    <definedName name="_xlnm._FilterDatabase" localSheetId="0" hidden="1">Анализ!$A$1:$AR$39</definedName>
  </definedNames>
  <calcPr calcId="145621"/>
</workbook>
</file>

<file path=xl/calcChain.xml><?xml version="1.0" encoding="utf-8"?>
<calcChain xmlns="http://schemas.openxmlformats.org/spreadsheetml/2006/main">
  <c r="D41" i="11" l="1"/>
  <c r="C41" i="11"/>
  <c r="D40" i="11"/>
  <c r="C40" i="11"/>
  <c r="D39" i="11"/>
  <c r="C39" i="11"/>
  <c r="D38" i="11"/>
  <c r="C38" i="11"/>
  <c r="D37" i="11"/>
  <c r="C37" i="11"/>
  <c r="D36" i="11"/>
  <c r="C36" i="11"/>
  <c r="D35" i="11"/>
  <c r="C35" i="11"/>
  <c r="D34" i="11"/>
  <c r="C34" i="11"/>
  <c r="D33" i="11"/>
  <c r="C33" i="11"/>
  <c r="D32" i="11"/>
  <c r="C32" i="11"/>
  <c r="D31" i="11"/>
  <c r="C31" i="11"/>
  <c r="D30" i="11"/>
  <c r="C30" i="11"/>
  <c r="D29" i="11"/>
  <c r="C29" i="11"/>
  <c r="D28" i="11"/>
  <c r="C28" i="11"/>
  <c r="D27" i="11"/>
  <c r="C27" i="11"/>
  <c r="D26" i="11"/>
  <c r="C26" i="11"/>
  <c r="D25" i="11"/>
  <c r="C25" i="11"/>
  <c r="D24" i="11"/>
  <c r="C24" i="11"/>
  <c r="D23" i="11"/>
  <c r="C23" i="11"/>
  <c r="D22" i="11"/>
  <c r="C22" i="11"/>
  <c r="D21" i="11"/>
  <c r="C21" i="11"/>
  <c r="G50" i="1" l="1"/>
  <c r="H50" i="1"/>
  <c r="G47" i="1"/>
  <c r="H47" i="1"/>
  <c r="G46" i="1"/>
  <c r="H46" i="1"/>
  <c r="G45" i="1"/>
  <c r="H45" i="1"/>
  <c r="I44" i="1"/>
  <c r="I43" i="1" s="1"/>
  <c r="G44" i="1"/>
  <c r="H44" i="1"/>
  <c r="I51" i="1" l="1"/>
  <c r="H43" i="1"/>
  <c r="G43" i="1"/>
  <c r="I6" i="1"/>
  <c r="L6" i="1" s="1"/>
  <c r="I7" i="1"/>
  <c r="I8" i="1"/>
  <c r="L8" i="1" s="1"/>
  <c r="I9" i="1"/>
  <c r="I10" i="1"/>
  <c r="I11" i="1"/>
  <c r="I12" i="1"/>
  <c r="L12" i="1" s="1"/>
  <c r="I13" i="1"/>
  <c r="I14" i="1"/>
  <c r="I15" i="1"/>
  <c r="I16" i="1"/>
  <c r="L16" i="1" s="1"/>
  <c r="I17" i="1"/>
  <c r="I18" i="1"/>
  <c r="I19" i="1"/>
  <c r="L19" i="1" s="1"/>
  <c r="I20" i="1"/>
  <c r="L20" i="1" s="1"/>
  <c r="I21" i="1"/>
  <c r="L21" i="1" s="1"/>
  <c r="I22" i="1"/>
  <c r="L22" i="1" s="1"/>
  <c r="I23" i="1"/>
  <c r="I24" i="1"/>
  <c r="L24" i="1" s="1"/>
  <c r="I25" i="1"/>
  <c r="I5" i="1"/>
  <c r="L7" i="1"/>
  <c r="L9" i="1"/>
  <c r="L10" i="1"/>
  <c r="L11" i="1"/>
  <c r="L13" i="1"/>
  <c r="L17" i="1"/>
  <c r="L18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5" i="1" l="1"/>
  <c r="F46" i="1"/>
  <c r="L14" i="1"/>
  <c r="F50" i="1"/>
  <c r="F47" i="1"/>
  <c r="L23" i="1"/>
  <c r="F45" i="1"/>
  <c r="L15" i="1"/>
  <c r="F44" i="1"/>
  <c r="I40" i="1"/>
  <c r="F43" i="1" l="1"/>
  <c r="AJ5" i="1" l="1"/>
  <c r="AJ11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L6" i="1"/>
  <c r="AL7" i="1"/>
  <c r="AL8" i="1"/>
  <c r="AL9" i="1"/>
  <c r="AL10" i="1"/>
  <c r="AL11" i="1"/>
  <c r="AL12" i="1"/>
  <c r="AL13" i="1"/>
  <c r="AL14" i="1"/>
  <c r="AL15" i="1"/>
  <c r="AL16" i="1"/>
  <c r="AL17" i="1"/>
  <c r="AL18" i="1"/>
  <c r="AL19" i="1"/>
  <c r="AL20" i="1"/>
  <c r="AL21" i="1"/>
  <c r="AL22" i="1"/>
  <c r="AL23" i="1"/>
  <c r="AL24" i="1"/>
  <c r="AL25" i="1"/>
  <c r="AL26" i="1"/>
  <c r="AL27" i="1"/>
  <c r="AL28" i="1"/>
  <c r="AL29" i="1"/>
  <c r="AL30" i="1"/>
  <c r="AL31" i="1"/>
  <c r="AL32" i="1"/>
  <c r="AL33" i="1"/>
  <c r="AL34" i="1"/>
  <c r="AL35" i="1"/>
  <c r="AL36" i="1"/>
  <c r="AL37" i="1"/>
  <c r="AL38" i="1"/>
  <c r="AL39" i="1"/>
  <c r="AF6" i="1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5" i="1"/>
  <c r="T5" i="1"/>
  <c r="AR37" i="1" l="1"/>
  <c r="AR29" i="1"/>
  <c r="AR38" i="1"/>
  <c r="AR34" i="1"/>
  <c r="AR33" i="1"/>
  <c r="AR25" i="1"/>
  <c r="AR22" i="1"/>
  <c r="AR21" i="1"/>
  <c r="AR17" i="1"/>
  <c r="AR14" i="1"/>
  <c r="AR13" i="1"/>
  <c r="AR9" i="1"/>
  <c r="AR6" i="1"/>
  <c r="AR30" i="1"/>
  <c r="AR10" i="1"/>
  <c r="AR26" i="1"/>
  <c r="AR18" i="1"/>
  <c r="AR15" i="1"/>
  <c r="AR35" i="1"/>
  <c r="AR31" i="1"/>
  <c r="AR19" i="1"/>
  <c r="AR39" i="1"/>
  <c r="AR27" i="1"/>
  <c r="AR23" i="1"/>
  <c r="AR11" i="1"/>
  <c r="AR7" i="1"/>
  <c r="AR36" i="1"/>
  <c r="AR32" i="1"/>
  <c r="AR28" i="1"/>
  <c r="AR24" i="1"/>
  <c r="AR20" i="1"/>
  <c r="AR16" i="1"/>
  <c r="AR12" i="1"/>
  <c r="AR8" i="1"/>
  <c r="AO5" i="1" l="1"/>
  <c r="AL5" i="1"/>
  <c r="AC5" i="1"/>
  <c r="AF5" i="1"/>
  <c r="Y5" i="1"/>
  <c r="V5" i="1" l="1"/>
  <c r="Q5" i="1"/>
  <c r="AR5" i="1" l="1"/>
  <c r="AA5" i="1" l="1"/>
  <c r="C51" i="1" l="1"/>
  <c r="H51" i="1" l="1"/>
  <c r="G51" i="1"/>
  <c r="K40" i="1"/>
  <c r="J40" i="1"/>
  <c r="AJ38" i="1" l="1"/>
  <c r="AA38" i="1"/>
  <c r="T38" i="1"/>
  <c r="AJ37" i="1" l="1"/>
  <c r="AA37" i="1"/>
  <c r="T37" i="1"/>
  <c r="AJ36" i="1"/>
  <c r="AA36" i="1"/>
  <c r="T36" i="1"/>
  <c r="AJ35" i="1"/>
  <c r="AA35" i="1"/>
  <c r="T35" i="1"/>
  <c r="AJ34" i="1"/>
  <c r="AA34" i="1"/>
  <c r="T34" i="1"/>
  <c r="AJ33" i="1"/>
  <c r="AA33" i="1"/>
  <c r="T33" i="1"/>
  <c r="AJ32" i="1"/>
  <c r="AA32" i="1"/>
  <c r="T32" i="1"/>
  <c r="AJ31" i="1"/>
  <c r="AA31" i="1"/>
  <c r="T31" i="1"/>
  <c r="AJ30" i="1"/>
  <c r="AA30" i="1"/>
  <c r="T30" i="1"/>
  <c r="AJ29" i="1"/>
  <c r="AA29" i="1"/>
  <c r="T29" i="1"/>
  <c r="AJ28" i="1"/>
  <c r="AA28" i="1"/>
  <c r="T28" i="1"/>
  <c r="AJ27" i="1"/>
  <c r="AA27" i="1"/>
  <c r="T27" i="1"/>
  <c r="AJ26" i="1"/>
  <c r="AA26" i="1"/>
  <c r="T26" i="1"/>
  <c r="AJ25" i="1"/>
  <c r="AA25" i="1"/>
  <c r="T25" i="1"/>
  <c r="AJ24" i="1"/>
  <c r="AA24" i="1"/>
  <c r="T24" i="1"/>
  <c r="AJ23" i="1"/>
  <c r="AA23" i="1"/>
  <c r="T23" i="1"/>
  <c r="AJ22" i="1"/>
  <c r="AA22" i="1"/>
  <c r="T22" i="1"/>
  <c r="AJ21" i="1"/>
  <c r="AA21" i="1"/>
  <c r="T21" i="1"/>
  <c r="AJ20" i="1"/>
  <c r="AA20" i="1"/>
  <c r="T20" i="1"/>
  <c r="AJ19" i="1"/>
  <c r="AA19" i="1"/>
  <c r="T19" i="1"/>
  <c r="AJ18" i="1"/>
  <c r="AA18" i="1"/>
  <c r="T18" i="1"/>
  <c r="AJ17" i="1" l="1"/>
  <c r="AA17" i="1"/>
  <c r="T17" i="1"/>
  <c r="AJ16" i="1"/>
  <c r="AA16" i="1"/>
  <c r="T16" i="1"/>
  <c r="AJ15" i="1"/>
  <c r="AA15" i="1"/>
  <c r="T15" i="1"/>
  <c r="AJ14" i="1"/>
  <c r="AA14" i="1"/>
  <c r="T14" i="1"/>
  <c r="AJ13" i="1"/>
  <c r="AA13" i="1"/>
  <c r="T13" i="1"/>
  <c r="F51" i="1" l="1"/>
  <c r="AJ7" i="1" l="1"/>
  <c r="AA7" i="1"/>
  <c r="T7" i="1"/>
  <c r="AJ6" i="1"/>
  <c r="AA6" i="1"/>
  <c r="T6" i="1"/>
  <c r="AJ8" i="1" l="1"/>
  <c r="AJ9" i="1"/>
  <c r="AJ10" i="1"/>
  <c r="AJ12" i="1"/>
  <c r="AA8" i="1"/>
  <c r="AA9" i="1"/>
  <c r="AA10" i="1"/>
  <c r="AA11" i="1"/>
  <c r="AA12" i="1"/>
  <c r="T8" i="1"/>
  <c r="T9" i="1"/>
  <c r="T10" i="1"/>
  <c r="T11" i="1"/>
  <c r="T12" i="1"/>
</calcChain>
</file>

<file path=xl/sharedStrings.xml><?xml version="1.0" encoding="utf-8"?>
<sst xmlns="http://schemas.openxmlformats.org/spreadsheetml/2006/main" count="348" uniqueCount="182">
  <si>
    <t>Култук</t>
  </si>
  <si>
    <t>№ п/п</t>
  </si>
  <si>
    <t>Инициативный платеж</t>
  </si>
  <si>
    <t>Средства областного бюджета</t>
  </si>
  <si>
    <t>Наименование проекта</t>
  </si>
  <si>
    <t>% инициативного платежа</t>
  </si>
  <si>
    <t>формула</t>
  </si>
  <si>
    <t>3*100/1</t>
  </si>
  <si>
    <t>столбец 2 + столбец 3</t>
  </si>
  <si>
    <t>8*100/7</t>
  </si>
  <si>
    <t>их доля</t>
  </si>
  <si>
    <t>количество благополучатлей</t>
  </si>
  <si>
    <t>11*100/7</t>
  </si>
  <si>
    <t>количество чел с трудовым участием</t>
  </si>
  <si>
    <t>да</t>
  </si>
  <si>
    <t>13*100/7</t>
  </si>
  <si>
    <t>Приоритетные направления на территории ИО инициативных проектов</t>
  </si>
  <si>
    <t>Общая информация по Инициативным проектам Слюдянского района</t>
  </si>
  <si>
    <t>прямые</t>
  </si>
  <si>
    <t>косвенные</t>
  </si>
  <si>
    <t xml:space="preserve">наличие выписки из ЕГРН или реестра имущества в соответсвии с полномочием ИП  </t>
  </si>
  <si>
    <r>
      <t xml:space="preserve">их доля, но </t>
    </r>
    <r>
      <rPr>
        <sz val="14"/>
        <color rgb="FFFF0000"/>
        <rFont val="Calibri"/>
        <family val="2"/>
        <charset val="204"/>
        <scheme val="minor"/>
      </rPr>
      <t xml:space="preserve">не менее 0.1% 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</si>
  <si>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>трудовое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</si>
  <si>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>%</t>
    </r>
    <r>
      <rPr>
        <sz val="14"/>
        <color theme="1"/>
        <rFont val="Calibri"/>
        <family val="2"/>
        <scheme val="minor"/>
      </rPr>
      <t xml:space="preserve"> ИП</t>
    </r>
  </si>
  <si>
    <r>
      <t xml:space="preserve">балл за вхождение в </t>
    </r>
    <r>
      <rPr>
        <b/>
        <sz val="14"/>
        <color theme="1"/>
        <rFont val="Calibri"/>
        <family val="2"/>
        <charset val="204"/>
        <scheme val="minor"/>
      </rPr>
      <t>стратегию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</si>
  <si>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>имущ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</si>
  <si>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 xml:space="preserve">поддержку </t>
    </r>
    <r>
      <rPr>
        <sz val="14"/>
        <color theme="1"/>
        <rFont val="Calibri"/>
        <family val="2"/>
        <scheme val="minor"/>
      </rPr>
      <t>(подписи, протокол)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</si>
  <si>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>благополучателей</t>
    </r>
  </si>
  <si>
    <t>итого баллов</t>
  </si>
  <si>
    <t>13.1</t>
  </si>
  <si>
    <t>13.2</t>
  </si>
  <si>
    <t>Общая сумма</t>
  </si>
  <si>
    <t>Общая сумма 1-15 места</t>
  </si>
  <si>
    <t>Общая сумма СМР</t>
  </si>
  <si>
    <t>СГП</t>
  </si>
  <si>
    <t>БМО</t>
  </si>
  <si>
    <t>Утулик</t>
  </si>
  <si>
    <t>кол проектов  по полномочию</t>
  </si>
  <si>
    <t>сумма</t>
  </si>
  <si>
    <t>Новоснежнинское</t>
  </si>
  <si>
    <t>Быстринское</t>
  </si>
  <si>
    <t>Всего</t>
  </si>
  <si>
    <t>ОБ</t>
  </si>
  <si>
    <t>МБ</t>
  </si>
  <si>
    <t xml:space="preserve">Приложение 2 к постановлению </t>
  </si>
  <si>
    <t xml:space="preserve">Правительства Иркутской области </t>
  </si>
  <si>
    <t>от ____________ № ______________</t>
  </si>
  <si>
    <t>«Приложение 4</t>
  </si>
  <si>
    <t>к Порядку проведения на территории</t>
  </si>
  <si>
    <t>Иркутской области конкурсного отбора</t>
  </si>
  <si>
    <t>инициативных проектов, выдвигаемых</t>
  </si>
  <si>
    <t>для получения финансовой поддержки</t>
  </si>
  <si>
    <t>за счет межбюджетных трансфертов</t>
  </si>
  <si>
    <t>из бюджета Иркутской области</t>
  </si>
  <si>
    <t>РЕЙТИНГ</t>
  </si>
  <si>
    <t>ИНИЦИАТИВНЫХ ПРОЕКТОВ НА ТЕРРИТОРИИ ИРКУТСКОЙ ОБЛАСТИ</t>
  </si>
  <si>
    <t>№ п.п.</t>
  </si>
  <si>
    <t xml:space="preserve">Наименование городского округа, муниципального округа, муниципального района </t>
  </si>
  <si>
    <t>Наименование муниципального образования Иркутской области (далее - муниципальное образование)</t>
  </si>
  <si>
    <t>Наименование инициативного проекта</t>
  </si>
  <si>
    <t>Наименование критерия</t>
  </si>
  <si>
    <t>Итого по критериям оценки инициативного проекта (Оц)*</t>
  </si>
  <si>
    <t>Место в рейтинге</t>
  </si>
  <si>
    <t>Актуальность и социальная значимость инициативного проекта</t>
  </si>
  <si>
    <t>Степень участия граждан, индивидуальных предпринимателей, юридических лиц в реализации инициативного проекта, в том числе степень имущественного и (или) трудового участия</t>
  </si>
  <si>
    <t>Степень участия населения в определении проблемы, на решение которой направлен инициативный проект</t>
  </si>
  <si>
    <t>Социальная эффективность от реализации инициативного проекта, в том числе удельный вес населения - благополучателей (в процентах от общего числа жителей населенного пункта или района в городе)</t>
  </si>
  <si>
    <r>
      <t>балл (b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>) / коэффициент (k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>)</t>
    </r>
  </si>
  <si>
    <t>направление инициативного проекта соответствует целям или задачам, либо приоритетным направлениям, указанным в муниципальных документах стратегического планирования</t>
  </si>
  <si>
    <t>инициативный проект реализуется в муниципальном округе</t>
  </si>
  <si>
    <t>граждане, изъявившие желание принять трудовое участие в реализации инициативного проекта</t>
  </si>
  <si>
    <t xml:space="preserve">наличие имущественных форм участия в реализации инициативного проекта </t>
  </si>
  <si>
    <t>доля инициативных платежей в стоимости инициативного проекта, %</t>
  </si>
  <si>
    <t>количество жителей, участвующих в определении проблемы и подготовке инициативного проекта, согласно протоколу схода, собрания или конференции граждан, результатам опроса граждан и (или) подписным листам, подтверждающим поддержку инициативного проекта жителями муниципального образования или его части</t>
  </si>
  <si>
    <t>наличие протокола схода, собрания или конференции граждан, результатов опроса граждан и (или) подписных листов, подтверждающих поддержку инициативного проекта жителями муниципального образования или его части</t>
  </si>
  <si>
    <t>информационная поддержка проекта (публикации в СМИ, сети «Интернет», социальных сетях и другие)</t>
  </si>
  <si>
    <t>удельный вес населения - благополучателей (в процентах от общего числа жителей населенного пункта или района в городе), %</t>
  </si>
  <si>
    <t>да - 5 баллов, 
нет - 0 баллов</t>
  </si>
  <si>
    <t>да - 3 баллов, 
нет - 0 баллов</t>
  </si>
  <si>
    <t>1 балл за каждую 1 форму имущественного участия</t>
  </si>
  <si>
    <t>от 10 до 15% -  5 баллов, от 16 % до 30% - 8 баллов, свыше 30 % - 10 баллов</t>
  </si>
  <si>
    <t>до 30 чел. - 1 балл, от 31 до 50 чел. -  5 баллов, от 51 до 100 чел. - 7 баллов, свыше 100 чел. - 10 баллов</t>
  </si>
  <si>
    <t>использование 1 вида и более – 3 балла, 3 видов и более - 10 баллов</t>
  </si>
  <si>
    <t>свыше 50%  (влючительно) - 10 баллов; от 25 % (включительно) до 50 % - 7 баллов; до 25 % - 4 балла</t>
  </si>
  <si>
    <t xml:space="preserve">* рассчитывается по формуле </t>
  </si>
  <si>
    <t>, где</t>
  </si>
  <si>
    <t>Оц - оценка проекта;</t>
  </si>
  <si>
    <r>
      <t>b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 xml:space="preserve"> - балл i-го критерия;</t>
    </r>
  </si>
  <si>
    <r>
      <t>к</t>
    </r>
    <r>
      <rPr>
        <vertAlign val="subscript"/>
        <sz val="14"/>
        <color theme="1"/>
        <rFont val="Times New Roman"/>
        <family val="1"/>
        <charset val="204"/>
      </rPr>
      <t>i</t>
    </r>
    <r>
      <rPr>
        <sz val="14"/>
        <color theme="1"/>
        <rFont val="Times New Roman"/>
        <family val="1"/>
        <charset val="204"/>
      </rPr>
      <t xml:space="preserve"> - коэффициент i-го критерия;</t>
    </r>
  </si>
  <si>
    <t>n - общее количество критериев.».</t>
  </si>
  <si>
    <t>5*0,25</t>
  </si>
  <si>
    <t>6.1</t>
  </si>
  <si>
    <t>6.1*0,05</t>
  </si>
  <si>
    <t>9.1</t>
  </si>
  <si>
    <t>9.1*0,1</t>
  </si>
  <si>
    <t>10,1*0,05</t>
  </si>
  <si>
    <r>
      <rPr>
        <b/>
        <sz val="14"/>
        <color theme="1"/>
        <rFont val="Calibri"/>
        <family val="2"/>
        <charset val="204"/>
        <scheme val="minor"/>
      </rPr>
      <t>имущественные</t>
    </r>
    <r>
      <rPr>
        <sz val="14"/>
        <color theme="1"/>
        <rFont val="Calibri"/>
        <family val="2"/>
        <scheme val="minor"/>
      </rPr>
      <t xml:space="preserve"> формы участия (перечень и общее количество)</t>
    </r>
  </si>
  <si>
    <r>
      <t xml:space="preserve">количество чел в </t>
    </r>
    <r>
      <rPr>
        <b/>
        <sz val="14"/>
        <color theme="1"/>
        <rFont val="Calibri"/>
        <family val="2"/>
        <charset val="204"/>
        <scheme val="minor"/>
      </rPr>
      <t>подписных листах</t>
    </r>
  </si>
  <si>
    <r>
      <t xml:space="preserve">наличие </t>
    </r>
    <r>
      <rPr>
        <b/>
        <sz val="14"/>
        <color theme="1"/>
        <rFont val="Calibri"/>
        <family val="2"/>
        <charset val="204"/>
        <scheme val="minor"/>
      </rPr>
      <t>протокола</t>
    </r>
  </si>
  <si>
    <r>
      <t xml:space="preserve">балл за </t>
    </r>
    <r>
      <rPr>
        <b/>
        <sz val="14"/>
        <color theme="1"/>
        <rFont val="Calibri"/>
        <family val="2"/>
        <charset val="204"/>
        <scheme val="minor"/>
      </rPr>
      <t>протокол</t>
    </r>
  </si>
  <si>
    <t>12,1*0,05</t>
  </si>
  <si>
    <t>*0,25</t>
  </si>
  <si>
    <t>15*0,15</t>
  </si>
  <si>
    <r>
      <t xml:space="preserve">балл за публикации в </t>
    </r>
    <r>
      <rPr>
        <b/>
        <sz val="14"/>
        <color theme="1"/>
        <rFont val="Calibri"/>
        <family val="2"/>
        <charset val="204"/>
        <scheme val="minor"/>
      </rPr>
      <t>СМИ</t>
    </r>
  </si>
  <si>
    <t>17*0,05</t>
  </si>
  <si>
    <t>коэф</t>
  </si>
  <si>
    <r>
      <t xml:space="preserve">кол. публикации в </t>
    </r>
    <r>
      <rPr>
        <b/>
        <sz val="14"/>
        <color theme="1"/>
        <rFont val="Calibri"/>
        <family val="2"/>
        <charset val="204"/>
        <scheme val="minor"/>
      </rPr>
      <t>СМИ</t>
    </r>
  </si>
  <si>
    <t>Времярегистрации</t>
  </si>
  <si>
    <t>Дата регистрации</t>
  </si>
  <si>
    <t>МО, на территории которого будет реализован проект</t>
  </si>
  <si>
    <t>Уточнение к территории (место реализации)</t>
  </si>
  <si>
    <t>Стоимость проекта</t>
  </si>
  <si>
    <r>
      <t xml:space="preserve">проблема, цели, задачи, направления  из </t>
    </r>
    <r>
      <rPr>
        <b/>
        <sz val="14"/>
        <color theme="1"/>
        <rFont val="Calibri"/>
        <family val="2"/>
        <charset val="204"/>
        <scheme val="minor"/>
      </rPr>
      <t>Стратегии</t>
    </r>
    <r>
      <rPr>
        <sz val="14"/>
        <color theme="1"/>
        <rFont val="Calibri"/>
        <family val="2"/>
        <scheme val="minor"/>
      </rPr>
      <t xml:space="preserve"> </t>
    </r>
  </si>
  <si>
    <t>да -5            нет - 0</t>
  </si>
  <si>
    <t>10-15%=5                 16-30%=8                 31-99%=10</t>
  </si>
  <si>
    <t xml:space="preserve">по 1 за форму </t>
  </si>
  <si>
    <t>0-30ч=1          31-50ч=5        51-100ч =7        101 и тд = 10</t>
  </si>
  <si>
    <t xml:space="preserve">0-24% =4       25-49%=7               50-и тд = 10       </t>
  </si>
  <si>
    <t xml:space="preserve">1-2п=3   3 и тд=10      </t>
  </si>
  <si>
    <r>
      <t xml:space="preserve">Полномочие           </t>
    </r>
    <r>
      <rPr>
        <sz val="14"/>
        <color rgb="FFFF0000"/>
        <rFont val="Calibri"/>
        <family val="2"/>
        <charset val="204"/>
        <scheme val="minor"/>
      </rPr>
      <t>(Р- район       П- поселения)</t>
    </r>
  </si>
  <si>
    <r>
      <t xml:space="preserve">Инициаторы </t>
    </r>
    <r>
      <rPr>
        <sz val="14"/>
        <color rgb="FFFF0000"/>
        <rFont val="Calibri"/>
        <family val="2"/>
        <charset val="204"/>
        <scheme val="minor"/>
      </rPr>
      <t>(инициативная группа, Тос, иная организация)</t>
    </r>
  </si>
  <si>
    <r>
      <t xml:space="preserve">численность населения </t>
    </r>
    <r>
      <rPr>
        <sz val="14"/>
        <color rgb="FFFF0000"/>
        <rFont val="Calibri"/>
        <family val="2"/>
        <charset val="204"/>
        <scheme val="minor"/>
      </rPr>
      <t xml:space="preserve">населенного пункта </t>
    </r>
    <r>
      <rPr>
        <sz val="14"/>
        <color theme="1"/>
        <rFont val="Calibri"/>
        <family val="2"/>
        <scheme val="minor"/>
      </rPr>
      <t>(группы МО) на 01.01.2024 Росстат</t>
    </r>
  </si>
  <si>
    <r>
      <t xml:space="preserve">их доля </t>
    </r>
    <r>
      <rPr>
        <sz val="14"/>
        <color rgb="FFFF0000"/>
        <rFont val="Calibri"/>
        <family val="2"/>
        <charset val="204"/>
        <scheme val="minor"/>
      </rPr>
      <t>в нас.пункте</t>
    </r>
  </si>
  <si>
    <t>Межрегиональный фестиваль народного творчества "Душа Байкала" народов Сибири и Дальнего Востока</t>
  </si>
  <si>
    <t>инициативная группа</t>
  </si>
  <si>
    <t>П.7</t>
  </si>
  <si>
    <t>Култукское МО</t>
  </si>
  <si>
    <t>П</t>
  </si>
  <si>
    <t>п.4 п.8</t>
  </si>
  <si>
    <t>п.8</t>
  </si>
  <si>
    <t>"Память о целлюлозниках БЦБК"</t>
  </si>
  <si>
    <t>п.5</t>
  </si>
  <si>
    <t>Байкальское МО</t>
  </si>
  <si>
    <t>Байкальск</t>
  </si>
  <si>
    <t>Парк Воинской Славы 3 этап</t>
  </si>
  <si>
    <t>Устройство остановочных пунктов</t>
  </si>
  <si>
    <t>п.1</t>
  </si>
  <si>
    <t>Благоустройство городского кладбища 2 этап</t>
  </si>
  <si>
    <t>Байкальск (библиотека)</t>
  </si>
  <si>
    <t>Программа "1+1"</t>
  </si>
  <si>
    <t>Р</t>
  </si>
  <si>
    <t>Казаком быть - России служить</t>
  </si>
  <si>
    <t>п.7</t>
  </si>
  <si>
    <t>Утуликское МО</t>
  </si>
  <si>
    <t>Утулик (дом культуры)</t>
  </si>
  <si>
    <t>Утулик мастеровой</t>
  </si>
  <si>
    <t>Слюдянскон МО</t>
  </si>
  <si>
    <t>Создание сквера "Вечерний"</t>
  </si>
  <si>
    <t>П.5 п.4</t>
  </si>
  <si>
    <t xml:space="preserve">Слюдянка </t>
  </si>
  <si>
    <t>Установка малых архитектурных форм в сквере "Вечерний"</t>
  </si>
  <si>
    <t>Установка сцены на Центральной площади</t>
  </si>
  <si>
    <t>Благоустройство общественной территории "Парковая зона - место добрых встреч на Байкале"</t>
  </si>
  <si>
    <t>Утулик (Стробыкина)</t>
  </si>
  <si>
    <t>Слюдянский район (библиотека)</t>
  </si>
  <si>
    <t>Слюдянский район (Алия)</t>
  </si>
  <si>
    <t>Моя малая Родина</t>
  </si>
  <si>
    <t>Обустройство детской и спортивной площадки по ул.Набережной г. Слюдянка</t>
  </si>
  <si>
    <t>п.6</t>
  </si>
  <si>
    <t>Благоустройство рыночной площади</t>
  </si>
  <si>
    <t>Обустройство парковки у Центрального рынка</t>
  </si>
  <si>
    <t>Обновление центрального крыльца "Дома культуры "Перевал"</t>
  </si>
  <si>
    <t>п.2</t>
  </si>
  <si>
    <t>Гагаринская ярморочная площадь</t>
  </si>
  <si>
    <t>Площадь Южный</t>
  </si>
  <si>
    <t>Общая сумма 21 проект</t>
  </si>
  <si>
    <t>Слюдянский муниципальный район</t>
  </si>
  <si>
    <t>Слюдянский район (ДК)</t>
  </si>
  <si>
    <t>отказ не заверены подписные листы</t>
  </si>
  <si>
    <t>всего</t>
  </si>
  <si>
    <t>об</t>
  </si>
  <si>
    <t>ип</t>
  </si>
  <si>
    <t>СМР</t>
  </si>
  <si>
    <t>(Совет ветеранов)</t>
  </si>
  <si>
    <t>территория</t>
  </si>
  <si>
    <t>из МБ в т.ч.Совет ветеранов</t>
  </si>
  <si>
    <t>дата</t>
  </si>
  <si>
    <t>время</t>
  </si>
  <si>
    <t>Слюдянский муниципальный район Иркутской области</t>
  </si>
  <si>
    <t>Туристическая тропа "Чайный путь". Освещение</t>
  </si>
  <si>
    <t>Туристическая тропа "Чайный путь". Благоустройство</t>
  </si>
  <si>
    <t>%ИП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</si>
</sst>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20"/>
      <color rgb="FFFF0000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vertAlign val="subscript"/>
      <sz val="14"/>
      <color theme="1"/>
      <name val="Times New Roman"/>
      <family val="1"/>
      <charset val="204"/>
    </font>
    <font>
      <sz val="18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60">
    <xf numFmtId="0" fontId="0" fillId="0" borderId="0" xfId="0"/>
    <xf numFmtId="0" fontId="0" fillId="2" borderId="0" xfId="0" applyFill="1"/>
    <xf numFmtId="0" fontId="0" fillId="4" borderId="0" xfId="0" applyFill="1"/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" fontId="0" fillId="0" borderId="0" xfId="0" applyNumberFormat="1"/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0" fillId="6" borderId="0" xfId="0" applyFill="1"/>
    <xf numFmtId="0" fontId="4" fillId="6" borderId="1" xfId="0" applyFont="1" applyFill="1" applyBorder="1" applyAlignment="1">
      <alignment horizontal="left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8" fillId="7" borderId="0" xfId="0" applyFont="1" applyFill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1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0" fillId="0" borderId="0" xfId="0" applyFill="1"/>
    <xf numFmtId="0" fontId="8" fillId="8" borderId="1" xfId="0" applyFont="1" applyFill="1" applyBorder="1" applyAlignment="1">
      <alignment horizontal="center" vertical="center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/>
    <xf numFmtId="4" fontId="4" fillId="0" borderId="0" xfId="0" applyNumberFormat="1" applyFont="1" applyAlignment="1">
      <alignment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13" fillId="0" borderId="0" xfId="0" applyFont="1" applyAlignment="1">
      <alignment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4" fontId="0" fillId="0" borderId="0" xfId="0" applyNumberFormat="1" applyFill="1"/>
    <xf numFmtId="4" fontId="14" fillId="0" borderId="0" xfId="0" applyNumberFormat="1" applyFont="1" applyFill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wrapText="1"/>
    </xf>
    <xf numFmtId="0" fontId="9" fillId="0" borderId="1" xfId="0" applyFont="1" applyBorder="1" applyAlignment="1">
      <alignment wrapText="1"/>
    </xf>
    <xf numFmtId="4" fontId="8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left" vertical="center"/>
    </xf>
    <xf numFmtId="0" fontId="8" fillId="0" borderId="1" xfId="0" applyFont="1" applyBorder="1"/>
    <xf numFmtId="4" fontId="8" fillId="0" borderId="1" xfId="0" applyNumberFormat="1" applyFont="1" applyBorder="1"/>
    <xf numFmtId="0" fontId="9" fillId="0" borderId="1" xfId="0" applyFont="1" applyBorder="1"/>
    <xf numFmtId="0" fontId="3" fillId="0" borderId="1" xfId="0" applyFont="1" applyFill="1" applyBorder="1" applyAlignment="1">
      <alignment vertical="center" wrapText="1"/>
    </xf>
    <xf numFmtId="0" fontId="16" fillId="0" borderId="0" xfId="2" applyFont="1"/>
    <xf numFmtId="0" fontId="16" fillId="0" borderId="1" xfId="2" applyFont="1" applyBorder="1" applyAlignment="1">
      <alignment vertical="center" wrapText="1"/>
    </xf>
    <xf numFmtId="0" fontId="16" fillId="0" borderId="1" xfId="2" applyFont="1" applyFill="1" applyBorder="1" applyAlignment="1">
      <alignment horizontal="center" vertical="center" wrapText="1"/>
    </xf>
    <xf numFmtId="0" fontId="16" fillId="0" borderId="0" xfId="2" applyFont="1" applyBorder="1"/>
    <xf numFmtId="0" fontId="16" fillId="0" borderId="0" xfId="2" applyFont="1" applyBorder="1" applyAlignment="1">
      <alignment vertical="center"/>
    </xf>
    <xf numFmtId="0" fontId="16" fillId="0" borderId="0" xfId="2" applyFont="1" applyAlignment="1">
      <alignment horizontal="justify" vertical="center"/>
    </xf>
    <xf numFmtId="0" fontId="4" fillId="8" borderId="1" xfId="0" applyNumberFormat="1" applyFont="1" applyFill="1" applyBorder="1" applyAlignment="1">
      <alignment horizontal="center" vertical="center" wrapText="1"/>
    </xf>
    <xf numFmtId="49" fontId="4" fillId="8" borderId="1" xfId="0" applyNumberFormat="1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0" xfId="0" applyFont="1" applyFill="1"/>
    <xf numFmtId="0" fontId="4" fillId="10" borderId="1" xfId="0" applyFont="1" applyFill="1" applyBorder="1" applyAlignment="1">
      <alignment horizontal="center" vertical="center"/>
    </xf>
    <xf numFmtId="0" fontId="0" fillId="10" borderId="0" xfId="0" applyFill="1"/>
    <xf numFmtId="0" fontId="13" fillId="0" borderId="1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3" borderId="0" xfId="0" applyFont="1" applyFill="1"/>
    <xf numFmtId="0" fontId="4" fillId="3" borderId="1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0" fillId="3" borderId="0" xfId="0" applyFill="1"/>
    <xf numFmtId="0" fontId="4" fillId="6" borderId="0" xfId="0" applyFont="1" applyFill="1"/>
    <xf numFmtId="0" fontId="16" fillId="0" borderId="1" xfId="2" applyFont="1" applyBorder="1" applyAlignment="1">
      <alignment vertical="center"/>
    </xf>
    <xf numFmtId="0" fontId="16" fillId="0" borderId="1" xfId="2" applyFont="1" applyBorder="1"/>
    <xf numFmtId="0" fontId="3" fillId="3" borderId="1" xfId="0" applyFont="1" applyFill="1" applyBorder="1" applyAlignment="1">
      <alignment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20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0" fillId="6" borderId="0" xfId="0" applyFill="1" applyAlignment="1">
      <alignment horizontal="center"/>
    </xf>
    <xf numFmtId="2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/>
    <xf numFmtId="0" fontId="7" fillId="8" borderId="1" xfId="0" applyFont="1" applyFill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/>
    <xf numFmtId="14" fontId="4" fillId="0" borderId="1" xfId="0" applyNumberFormat="1" applyFont="1" applyFill="1" applyBorder="1" applyAlignment="1">
      <alignment horizontal="center" vertical="center" wrapText="1"/>
    </xf>
    <xf numFmtId="20" fontId="16" fillId="0" borderId="1" xfId="2" applyNumberFormat="1" applyFont="1" applyBorder="1"/>
    <xf numFmtId="4" fontId="16" fillId="0" borderId="0" xfId="2" applyNumberFormat="1" applyFont="1"/>
    <xf numFmtId="0" fontId="7" fillId="0" borderId="1" xfId="0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 wrapText="1"/>
    </xf>
    <xf numFmtId="20" fontId="4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/>
    </xf>
    <xf numFmtId="164" fontId="16" fillId="0" borderId="1" xfId="2" applyNumberFormat="1" applyFont="1" applyBorder="1"/>
    <xf numFmtId="14" fontId="16" fillId="0" borderId="1" xfId="2" applyNumberFormat="1" applyFont="1" applyBorder="1"/>
    <xf numFmtId="4" fontId="16" fillId="0" borderId="1" xfId="2" applyNumberFormat="1" applyFont="1" applyBorder="1"/>
    <xf numFmtId="0" fontId="16" fillId="11" borderId="1" xfId="2" applyFont="1" applyFill="1" applyBorder="1"/>
    <xf numFmtId="0" fontId="16" fillId="11" borderId="1" xfId="2" applyFont="1" applyFill="1" applyBorder="1" applyAlignment="1">
      <alignment vertical="center" wrapText="1"/>
    </xf>
    <xf numFmtId="0" fontId="16" fillId="11" borderId="1" xfId="2" applyFont="1" applyFill="1" applyBorder="1" applyAlignment="1">
      <alignment horizontal="center" vertical="center" wrapText="1"/>
    </xf>
    <xf numFmtId="14" fontId="16" fillId="11" borderId="1" xfId="2" applyNumberFormat="1" applyFont="1" applyFill="1" applyBorder="1"/>
    <xf numFmtId="20" fontId="16" fillId="11" borderId="1" xfId="2" applyNumberFormat="1" applyFont="1" applyFill="1" applyBorder="1"/>
    <xf numFmtId="4" fontId="16" fillId="11" borderId="1" xfId="2" applyNumberFormat="1" applyFont="1" applyFill="1" applyBorder="1"/>
    <xf numFmtId="0" fontId="16" fillId="11" borderId="1" xfId="2" applyFont="1" applyFill="1" applyBorder="1" applyAlignment="1">
      <alignment horizontal="center" wrapText="1"/>
    </xf>
    <xf numFmtId="0" fontId="16" fillId="11" borderId="1" xfId="2" applyFont="1" applyFill="1" applyBorder="1" applyAlignment="1">
      <alignment horizontal="left" wrapText="1"/>
    </xf>
    <xf numFmtId="0" fontId="16" fillId="0" borderId="0" xfId="2" applyFont="1" applyAlignment="1">
      <alignment horizontal="center"/>
    </xf>
    <xf numFmtId="0" fontId="16" fillId="11" borderId="1" xfId="2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0" fillId="0" borderId="1" xfId="0" applyFill="1" applyBorder="1"/>
    <xf numFmtId="0" fontId="14" fillId="0" borderId="1" xfId="0" applyFont="1" applyFill="1" applyBorder="1"/>
    <xf numFmtId="0" fontId="10" fillId="0" borderId="1" xfId="0" applyFont="1" applyFill="1" applyBorder="1"/>
    <xf numFmtId="4" fontId="8" fillId="0" borderId="1" xfId="0" applyNumberFormat="1" applyFont="1" applyFill="1" applyBorder="1"/>
    <xf numFmtId="4" fontId="15" fillId="0" borderId="1" xfId="0" applyNumberFormat="1" applyFont="1" applyBorder="1" applyAlignment="1">
      <alignment vertical="center" wrapText="1"/>
    </xf>
    <xf numFmtId="4" fontId="12" fillId="0" borderId="1" xfId="0" applyNumberFormat="1" applyFont="1" applyFill="1" applyBorder="1" applyAlignment="1">
      <alignment vertical="center"/>
    </xf>
    <xf numFmtId="0" fontId="10" fillId="0" borderId="0" xfId="0" applyFont="1" applyFill="1" applyAlignment="1">
      <alignment wrapText="1"/>
    </xf>
    <xf numFmtId="0" fontId="3" fillId="5" borderId="1" xfId="0" applyFont="1" applyFill="1" applyBorder="1" applyAlignment="1">
      <alignment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0" fontId="16" fillId="0" borderId="0" xfId="2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5" fillId="2" borderId="5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/>
    </xf>
    <xf numFmtId="0" fontId="5" fillId="2" borderId="9" xfId="0" applyFont="1" applyFill="1" applyBorder="1" applyAlignment="1">
      <alignment horizontal="right" vertical="center"/>
    </xf>
    <xf numFmtId="0" fontId="5" fillId="0" borderId="8" xfId="0" applyFont="1" applyFill="1" applyBorder="1" applyAlignment="1">
      <alignment horizont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6" fillId="3" borderId="1" xfId="2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center" vertical="center" wrapText="1"/>
    </xf>
    <xf numFmtId="0" fontId="16" fillId="0" borderId="1" xfId="2" applyFont="1" applyBorder="1" applyAlignment="1">
      <alignment horizontal="center"/>
    </xf>
    <xf numFmtId="0" fontId="16" fillId="0" borderId="0" xfId="2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16" fillId="0" borderId="0" xfId="2" applyFont="1" applyAlignment="1">
      <alignment horizontal="center" vertical="center"/>
    </xf>
    <xf numFmtId="0" fontId="16" fillId="0" borderId="2" xfId="2" applyFont="1" applyBorder="1" applyAlignment="1">
      <alignment horizontal="center" vertical="center" wrapText="1"/>
    </xf>
    <xf numFmtId="0" fontId="16" fillId="0" borderId="6" xfId="2" applyFont="1" applyBorder="1" applyAlignment="1">
      <alignment horizontal="center" vertical="center" wrapText="1"/>
    </xf>
    <xf numFmtId="0" fontId="16" fillId="0" borderId="13" xfId="2" applyFont="1" applyBorder="1" applyAlignment="1">
      <alignment horizontal="center" vertical="center" wrapText="1"/>
    </xf>
    <xf numFmtId="0" fontId="16" fillId="0" borderId="0" xfId="2" applyFont="1" applyAlignment="1">
      <alignment vertical="center"/>
    </xf>
    <xf numFmtId="0" fontId="10" fillId="0" borderId="0" xfId="0" applyFont="1"/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514350</xdr:colOff>
      <xdr:row>21</xdr:row>
      <xdr:rowOff>180975</xdr:rowOff>
    </xdr:from>
    <xdr:to>
      <xdr:col>2</xdr:col>
      <xdr:colOff>1598468</xdr:colOff>
      <xdr:row>21</xdr:row>
      <xdr:rowOff>494433</xdr:rowOff>
    </xdr:to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2486025" y="12401550"/>
          <a:ext cx="1084118" cy="3134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605469</xdr:colOff>
      <xdr:row>2</xdr:row>
      <xdr:rowOff>34637</xdr:rowOff>
    </xdr:from>
    <xdr:to>
      <xdr:col>21</xdr:col>
      <xdr:colOff>17319</xdr:colOff>
      <xdr:row>4</xdr:row>
      <xdr:rowOff>69274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951869" y="510887"/>
          <a:ext cx="440550" cy="5108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83"/>
  <sheetViews>
    <sheetView zoomScale="50" zoomScaleNormal="50" workbookViewId="0">
      <pane ySplit="4" topLeftCell="A8" activePane="bottomLeft" state="frozen"/>
      <selection pane="bottomLeft" activeCell="AM44" sqref="AM44"/>
    </sheetView>
  </sheetViews>
  <sheetFormatPr defaultRowHeight="26.25" x14ac:dyDescent="0.25"/>
  <cols>
    <col min="1" max="1" width="6.140625" style="31" customWidth="1"/>
    <col min="2" max="3" width="19.28515625" customWidth="1"/>
    <col min="4" max="4" width="10.42578125" customWidth="1"/>
    <col min="5" max="5" width="21.7109375" customWidth="1"/>
    <col min="6" max="6" width="26.5703125" customWidth="1"/>
    <col min="7" max="7" width="26.42578125" style="31" customWidth="1"/>
    <col min="8" max="8" width="20" customWidth="1"/>
    <col min="9" max="9" width="26.140625" customWidth="1"/>
    <col min="10" max="10" width="27.5703125" customWidth="1"/>
    <col min="11" max="11" width="29.28515625" customWidth="1"/>
    <col min="12" max="12" width="21.42578125" customWidth="1"/>
    <col min="13" max="13" width="16" style="23" customWidth="1"/>
    <col min="14" max="14" width="11.140625" style="75" customWidth="1"/>
    <col min="15" max="15" width="27.85546875" style="45" customWidth="1"/>
    <col min="16" max="16" width="9.28515625" style="23" customWidth="1"/>
    <col min="17" max="17" width="12.42578125" style="75" customWidth="1"/>
    <col min="18" max="18" width="13.5703125" style="2" customWidth="1"/>
    <col min="19" max="19" width="10.5703125" customWidth="1"/>
    <col min="20" max="20" width="17.140625" hidden="1" customWidth="1"/>
    <col min="21" max="21" width="12.42578125" style="23" customWidth="1"/>
    <col min="22" max="22" width="12.42578125" style="75" customWidth="1"/>
    <col min="23" max="23" width="21.42578125" style="45" customWidth="1"/>
    <col min="24" max="24" width="11.140625" style="94" customWidth="1"/>
    <col min="25" max="25" width="13.42578125" style="75" customWidth="1"/>
    <col min="27" max="27" width="15.140625" hidden="1" customWidth="1"/>
    <col min="28" max="28" width="14.85546875" style="23" customWidth="1"/>
    <col min="29" max="29" width="9.42578125" style="75" customWidth="1"/>
    <col min="30" max="30" width="8.28515625" style="36" customWidth="1"/>
    <col min="31" max="31" width="8.28515625" style="23" customWidth="1"/>
    <col min="32" max="32" width="10.85546875" style="75" customWidth="1"/>
    <col min="33" max="33" width="14.7109375" customWidth="1"/>
    <col min="34" max="34" width="19.7109375" hidden="1" customWidth="1"/>
    <col min="35" max="35" width="12.28515625" hidden="1" customWidth="1"/>
    <col min="36" max="36" width="16.28515625" customWidth="1"/>
    <col min="37" max="37" width="14.5703125" style="23" customWidth="1"/>
    <col min="38" max="38" width="10.28515625" style="75" customWidth="1"/>
    <col min="39" max="39" width="10.28515625" style="82" customWidth="1"/>
    <col min="40" max="40" width="10.28515625" style="23" customWidth="1"/>
    <col min="41" max="41" width="10.28515625" style="75" customWidth="1"/>
    <col min="42" max="42" width="13.7109375" style="29" hidden="1" customWidth="1"/>
    <col min="43" max="43" width="20.140625" customWidth="1"/>
    <col min="44" max="44" width="9.140625" style="27"/>
  </cols>
  <sheetData>
    <row r="1" spans="1:44" s="36" customFormat="1" ht="32.25" customHeight="1" x14ac:dyDescent="0.3">
      <c r="A1" s="96"/>
      <c r="B1" s="145" t="s">
        <v>17</v>
      </c>
      <c r="C1" s="145"/>
      <c r="D1" s="145"/>
      <c r="E1" s="145"/>
      <c r="F1" s="145"/>
      <c r="G1" s="145"/>
      <c r="H1" s="145"/>
      <c r="I1" s="145"/>
      <c r="J1" s="145"/>
      <c r="K1" s="38"/>
      <c r="L1" s="38"/>
      <c r="M1" s="38"/>
      <c r="N1" s="73"/>
      <c r="O1" s="92"/>
      <c r="P1" s="38"/>
      <c r="Q1" s="73"/>
      <c r="R1" s="38"/>
      <c r="S1" s="38"/>
      <c r="T1" s="38"/>
      <c r="U1" s="38"/>
      <c r="V1" s="73"/>
      <c r="W1" s="92"/>
      <c r="X1" s="92"/>
      <c r="Y1" s="73"/>
      <c r="Z1" s="38"/>
      <c r="AA1" s="38"/>
      <c r="AB1" s="38"/>
      <c r="AC1" s="73"/>
      <c r="AD1" s="38"/>
      <c r="AE1" s="38"/>
      <c r="AF1" s="73"/>
      <c r="AG1" s="38"/>
      <c r="AH1" s="38"/>
      <c r="AI1" s="38"/>
      <c r="AJ1" s="38"/>
      <c r="AK1" s="38"/>
      <c r="AL1" s="73"/>
      <c r="AM1" s="78"/>
      <c r="AN1" s="83"/>
      <c r="AO1" s="73"/>
      <c r="AP1" s="39"/>
      <c r="AQ1" s="38"/>
      <c r="AR1" s="40"/>
    </row>
    <row r="2" spans="1:44" ht="206.25" x14ac:dyDescent="0.25">
      <c r="A2" s="97" t="s">
        <v>1</v>
      </c>
      <c r="B2" s="88" t="s">
        <v>109</v>
      </c>
      <c r="C2" s="16" t="s">
        <v>110</v>
      </c>
      <c r="D2" s="16" t="s">
        <v>119</v>
      </c>
      <c r="E2" s="88" t="s">
        <v>108</v>
      </c>
      <c r="F2" s="88" t="s">
        <v>107</v>
      </c>
      <c r="G2" s="33" t="s">
        <v>4</v>
      </c>
      <c r="H2" s="34" t="s">
        <v>120</v>
      </c>
      <c r="I2" s="4" t="s">
        <v>111</v>
      </c>
      <c r="J2" s="3" t="s">
        <v>3</v>
      </c>
      <c r="K2" s="3" t="s">
        <v>2</v>
      </c>
      <c r="L2" s="4" t="s">
        <v>5</v>
      </c>
      <c r="M2" s="21" t="s">
        <v>23</v>
      </c>
      <c r="N2" s="72" t="s">
        <v>105</v>
      </c>
      <c r="O2" s="4" t="s">
        <v>112</v>
      </c>
      <c r="P2" s="21" t="s">
        <v>24</v>
      </c>
      <c r="Q2" s="72" t="s">
        <v>105</v>
      </c>
      <c r="R2" s="5" t="s">
        <v>121</v>
      </c>
      <c r="S2" s="4" t="s">
        <v>13</v>
      </c>
      <c r="T2" s="4" t="s">
        <v>10</v>
      </c>
      <c r="U2" s="21" t="s">
        <v>22</v>
      </c>
      <c r="V2" s="72" t="s">
        <v>105</v>
      </c>
      <c r="W2" s="76" t="s">
        <v>96</v>
      </c>
      <c r="X2" s="21" t="s">
        <v>25</v>
      </c>
      <c r="Y2" s="72" t="s">
        <v>105</v>
      </c>
      <c r="Z2" s="4" t="s">
        <v>97</v>
      </c>
      <c r="AA2" s="4" t="s">
        <v>21</v>
      </c>
      <c r="AB2" s="25" t="s">
        <v>26</v>
      </c>
      <c r="AC2" s="72" t="s">
        <v>105</v>
      </c>
      <c r="AD2" s="87" t="s">
        <v>98</v>
      </c>
      <c r="AE2" s="25" t="s">
        <v>99</v>
      </c>
      <c r="AF2" s="72" t="s">
        <v>105</v>
      </c>
      <c r="AG2" s="146" t="s">
        <v>11</v>
      </c>
      <c r="AH2" s="147"/>
      <c r="AI2" s="148"/>
      <c r="AJ2" s="4" t="s">
        <v>122</v>
      </c>
      <c r="AK2" s="26" t="s">
        <v>27</v>
      </c>
      <c r="AL2" s="72" t="s">
        <v>105</v>
      </c>
      <c r="AM2" s="79" t="s">
        <v>106</v>
      </c>
      <c r="AN2" s="26" t="s">
        <v>103</v>
      </c>
      <c r="AO2" s="72" t="s">
        <v>105</v>
      </c>
      <c r="AP2" s="28" t="s">
        <v>20</v>
      </c>
      <c r="AQ2" s="6" t="s">
        <v>16</v>
      </c>
      <c r="AR2" s="49" t="s">
        <v>28</v>
      </c>
    </row>
    <row r="3" spans="1:44" s="1" customFormat="1" ht="21" x14ac:dyDescent="0.25">
      <c r="A3" s="139" t="s">
        <v>6</v>
      </c>
      <c r="B3" s="140"/>
      <c r="C3" s="140"/>
      <c r="D3" s="140"/>
      <c r="E3" s="140"/>
      <c r="F3" s="140"/>
      <c r="G3" s="140"/>
      <c r="H3" s="141"/>
      <c r="I3" s="7">
        <v>1</v>
      </c>
      <c r="J3" s="7">
        <v>2</v>
      </c>
      <c r="K3" s="7">
        <v>3</v>
      </c>
      <c r="L3" s="7">
        <v>4</v>
      </c>
      <c r="M3" s="34">
        <v>5</v>
      </c>
      <c r="N3" s="72"/>
      <c r="O3" s="7">
        <v>6</v>
      </c>
      <c r="P3" s="71" t="s">
        <v>91</v>
      </c>
      <c r="Q3" s="72"/>
      <c r="R3" s="5">
        <v>7</v>
      </c>
      <c r="S3" s="7">
        <v>8</v>
      </c>
      <c r="T3" s="7">
        <v>9</v>
      </c>
      <c r="U3" s="71" t="s">
        <v>93</v>
      </c>
      <c r="V3" s="72"/>
      <c r="W3" s="7">
        <v>10</v>
      </c>
      <c r="X3" s="70">
        <v>10.1</v>
      </c>
      <c r="Y3" s="72"/>
      <c r="Z3" s="7">
        <v>11</v>
      </c>
      <c r="AA3" s="7">
        <v>12</v>
      </c>
      <c r="AB3" s="71"/>
      <c r="AC3" s="72"/>
      <c r="AD3" s="6"/>
      <c r="AE3" s="34">
        <v>12.1</v>
      </c>
      <c r="AF3" s="72"/>
      <c r="AG3" s="7">
        <v>13</v>
      </c>
      <c r="AH3" s="32" t="s">
        <v>29</v>
      </c>
      <c r="AI3" s="32" t="s">
        <v>30</v>
      </c>
      <c r="AJ3" s="7">
        <v>14</v>
      </c>
      <c r="AK3" s="35">
        <v>15</v>
      </c>
      <c r="AL3" s="77"/>
      <c r="AM3" s="79">
        <v>16</v>
      </c>
      <c r="AN3" s="26">
        <v>17</v>
      </c>
      <c r="AO3" s="77"/>
      <c r="AP3" s="8"/>
      <c r="AQ3" s="9"/>
      <c r="AR3" s="37"/>
    </row>
    <row r="4" spans="1:44" s="1" customFormat="1" ht="93.75" x14ac:dyDescent="0.3">
      <c r="A4" s="142"/>
      <c r="B4" s="143"/>
      <c r="C4" s="143"/>
      <c r="D4" s="143"/>
      <c r="E4" s="143"/>
      <c r="F4" s="143"/>
      <c r="G4" s="143"/>
      <c r="H4" s="144"/>
      <c r="I4" s="10" t="s">
        <v>8</v>
      </c>
      <c r="J4" s="10"/>
      <c r="K4" s="10"/>
      <c r="L4" s="7" t="s">
        <v>7</v>
      </c>
      <c r="M4" s="21" t="s">
        <v>114</v>
      </c>
      <c r="N4" s="72" t="s">
        <v>90</v>
      </c>
      <c r="O4" s="7"/>
      <c r="P4" s="21" t="s">
        <v>113</v>
      </c>
      <c r="Q4" s="72" t="s">
        <v>92</v>
      </c>
      <c r="R4" s="5"/>
      <c r="S4" s="7"/>
      <c r="T4" s="7" t="s">
        <v>9</v>
      </c>
      <c r="U4" s="21" t="s">
        <v>113</v>
      </c>
      <c r="V4" s="72" t="s">
        <v>94</v>
      </c>
      <c r="W4" s="7"/>
      <c r="X4" s="21" t="s">
        <v>115</v>
      </c>
      <c r="Y4" s="72" t="s">
        <v>95</v>
      </c>
      <c r="Z4" s="7"/>
      <c r="AA4" s="7" t="s">
        <v>12</v>
      </c>
      <c r="AB4" s="21" t="s">
        <v>116</v>
      </c>
      <c r="AC4" s="72" t="s">
        <v>101</v>
      </c>
      <c r="AD4" s="6"/>
      <c r="AE4" s="21" t="s">
        <v>113</v>
      </c>
      <c r="AF4" s="72" t="s">
        <v>100</v>
      </c>
      <c r="AG4" s="7"/>
      <c r="AH4" s="7" t="s">
        <v>18</v>
      </c>
      <c r="AI4" s="7" t="s">
        <v>19</v>
      </c>
      <c r="AJ4" s="7" t="s">
        <v>15</v>
      </c>
      <c r="AK4" s="21" t="s">
        <v>117</v>
      </c>
      <c r="AL4" s="72" t="s">
        <v>102</v>
      </c>
      <c r="AM4" s="80"/>
      <c r="AN4" s="21" t="s">
        <v>118</v>
      </c>
      <c r="AO4" s="72" t="s">
        <v>104</v>
      </c>
      <c r="AP4" s="7"/>
      <c r="AQ4" s="9"/>
      <c r="AR4" s="48"/>
    </row>
    <row r="5" spans="1:44" ht="199.5" customHeight="1" x14ac:dyDescent="0.25">
      <c r="A5" s="98">
        <v>1</v>
      </c>
      <c r="B5" s="6" t="s">
        <v>132</v>
      </c>
      <c r="C5" s="6" t="s">
        <v>133</v>
      </c>
      <c r="D5" s="4" t="s">
        <v>127</v>
      </c>
      <c r="E5" s="90">
        <v>45510</v>
      </c>
      <c r="F5" s="91">
        <v>0.58333333333333337</v>
      </c>
      <c r="G5" s="133" t="s">
        <v>123</v>
      </c>
      <c r="H5" s="12" t="s">
        <v>124</v>
      </c>
      <c r="I5" s="13">
        <f>J5+K5</f>
        <v>1800000</v>
      </c>
      <c r="J5" s="14">
        <v>1620000</v>
      </c>
      <c r="K5" s="14">
        <v>180000</v>
      </c>
      <c r="L5" s="14">
        <f t="shared" ref="L5:L12" si="0">K5*100/I5</f>
        <v>10</v>
      </c>
      <c r="M5" s="22">
        <v>5</v>
      </c>
      <c r="N5" s="74">
        <f>M5*0.25</f>
        <v>1.25</v>
      </c>
      <c r="O5" s="4" t="s">
        <v>14</v>
      </c>
      <c r="P5" s="24">
        <v>5</v>
      </c>
      <c r="Q5" s="72">
        <f>P5*0.05</f>
        <v>0.25</v>
      </c>
      <c r="R5" s="15">
        <v>12809</v>
      </c>
      <c r="S5" s="11">
        <v>67</v>
      </c>
      <c r="T5" s="11">
        <f>S5*100/R5</f>
        <v>0.52306971660551171</v>
      </c>
      <c r="U5" s="22">
        <v>5</v>
      </c>
      <c r="V5" s="74">
        <f>U5*0.1</f>
        <v>0.5</v>
      </c>
      <c r="W5" s="6">
        <v>5</v>
      </c>
      <c r="X5" s="21">
        <v>5</v>
      </c>
      <c r="Y5" s="72">
        <f>X5*0.05</f>
        <v>0.25</v>
      </c>
      <c r="Z5" s="11">
        <v>111</v>
      </c>
      <c r="AA5" s="11">
        <f t="shared" ref="AA5:AA38" si="1">Z5*100/R5</f>
        <v>0.86657818721211644</v>
      </c>
      <c r="AB5" s="22">
        <v>10</v>
      </c>
      <c r="AC5" s="74">
        <f>AB5*0.25</f>
        <v>2.5</v>
      </c>
      <c r="AD5" s="17" t="s">
        <v>14</v>
      </c>
      <c r="AE5" s="22">
        <v>5</v>
      </c>
      <c r="AF5" s="74">
        <f>AE5*0.05</f>
        <v>0.25</v>
      </c>
      <c r="AG5" s="11">
        <v>9580</v>
      </c>
      <c r="AH5" s="11"/>
      <c r="AI5" s="11"/>
      <c r="AJ5" s="11">
        <f>AG5*100/R5</f>
        <v>74.791162463892576</v>
      </c>
      <c r="AK5" s="22">
        <v>10</v>
      </c>
      <c r="AL5" s="74">
        <f>AK5*0.15</f>
        <v>1.5</v>
      </c>
      <c r="AM5" s="111">
        <v>5</v>
      </c>
      <c r="AN5" s="22">
        <v>10</v>
      </c>
      <c r="AO5" s="74">
        <f>AN5*0.05</f>
        <v>0.5</v>
      </c>
      <c r="AP5" s="4"/>
      <c r="AQ5" s="12" t="s">
        <v>125</v>
      </c>
      <c r="AR5" s="37">
        <f>N5+Q5+V5+Y5+AC5+AF5+AL5+AO5</f>
        <v>7</v>
      </c>
    </row>
    <row r="6" spans="1:44" ht="145.5" customHeight="1" x14ac:dyDescent="0.25">
      <c r="A6" s="98">
        <v>2</v>
      </c>
      <c r="B6" s="4" t="s">
        <v>126</v>
      </c>
      <c r="C6" s="4" t="s">
        <v>0</v>
      </c>
      <c r="D6" s="4" t="s">
        <v>127</v>
      </c>
      <c r="E6" s="90">
        <v>45517</v>
      </c>
      <c r="F6" s="91">
        <v>0.34027777777777773</v>
      </c>
      <c r="G6" s="133" t="s">
        <v>179</v>
      </c>
      <c r="H6" s="12" t="s">
        <v>124</v>
      </c>
      <c r="I6" s="13">
        <f t="shared" ref="I6:I25" si="2">J6+K6</f>
        <v>2531646</v>
      </c>
      <c r="J6" s="13">
        <v>2000000</v>
      </c>
      <c r="K6" s="13">
        <v>531646</v>
      </c>
      <c r="L6" s="13">
        <f t="shared" si="0"/>
        <v>21.000013429997718</v>
      </c>
      <c r="M6" s="22">
        <v>8</v>
      </c>
      <c r="N6" s="74">
        <f t="shared" ref="N6:N39" si="3">M6*0.25</f>
        <v>2</v>
      </c>
      <c r="O6" s="4" t="s">
        <v>14</v>
      </c>
      <c r="P6" s="24">
        <v>5</v>
      </c>
      <c r="Q6" s="72">
        <f t="shared" ref="Q6:Q39" si="4">P6*0.05</f>
        <v>0.25</v>
      </c>
      <c r="R6" s="15">
        <v>3318</v>
      </c>
      <c r="S6" s="11">
        <v>21</v>
      </c>
      <c r="T6" s="11">
        <f>S6*100/R6</f>
        <v>0.63291139240506333</v>
      </c>
      <c r="U6" s="22">
        <v>5</v>
      </c>
      <c r="V6" s="74">
        <f t="shared" ref="V6:V39" si="5">U6*0.1</f>
        <v>0.5</v>
      </c>
      <c r="W6" s="4">
        <v>5</v>
      </c>
      <c r="X6" s="21">
        <v>5</v>
      </c>
      <c r="Y6" s="72">
        <f t="shared" ref="Y6:Y39" si="6">X6*0.05</f>
        <v>0.25</v>
      </c>
      <c r="Z6" s="17">
        <v>68</v>
      </c>
      <c r="AA6" s="11">
        <f t="shared" si="1"/>
        <v>2.0494273658830622</v>
      </c>
      <c r="AB6" s="22">
        <v>7</v>
      </c>
      <c r="AC6" s="74">
        <f t="shared" ref="AC6:AC39" si="7">AB6*0.25</f>
        <v>1.75</v>
      </c>
      <c r="AD6" s="17" t="s">
        <v>14</v>
      </c>
      <c r="AE6" s="22">
        <v>5</v>
      </c>
      <c r="AF6" s="74">
        <f t="shared" ref="AF6:AF39" si="8">AE6*0.05</f>
        <v>0.25</v>
      </c>
      <c r="AG6" s="17">
        <v>3123</v>
      </c>
      <c r="AH6" s="11"/>
      <c r="AI6" s="11"/>
      <c r="AJ6" s="11">
        <f t="shared" ref="AJ6:AJ38" si="9">AG6*100/R6</f>
        <v>94.122965641952987</v>
      </c>
      <c r="AK6" s="22">
        <v>10</v>
      </c>
      <c r="AL6" s="74">
        <f t="shared" ref="AL6:AL39" si="10">AK6*0.15</f>
        <v>1.5</v>
      </c>
      <c r="AM6" s="111">
        <v>4</v>
      </c>
      <c r="AN6" s="22">
        <v>10</v>
      </c>
      <c r="AO6" s="74">
        <f t="shared" ref="AO6:AO39" si="11">AN6*0.05</f>
        <v>0.5</v>
      </c>
      <c r="AP6" s="4"/>
      <c r="AQ6" s="12" t="s">
        <v>128</v>
      </c>
      <c r="AR6" s="37">
        <f t="shared" ref="AR6:AR39" si="12">N6+Q6+V6+Y6+AC6+AF6+AL6+AO6</f>
        <v>7</v>
      </c>
    </row>
    <row r="7" spans="1:44" ht="84" x14ac:dyDescent="0.25">
      <c r="A7" s="98">
        <v>3</v>
      </c>
      <c r="B7" s="4" t="s">
        <v>126</v>
      </c>
      <c r="C7" s="4" t="s">
        <v>0</v>
      </c>
      <c r="D7" s="4" t="s">
        <v>127</v>
      </c>
      <c r="E7" s="90">
        <v>45517</v>
      </c>
      <c r="F7" s="95">
        <v>0.34375</v>
      </c>
      <c r="G7" s="133" t="s">
        <v>180</v>
      </c>
      <c r="H7" s="12" t="s">
        <v>124</v>
      </c>
      <c r="I7" s="13">
        <f t="shared" si="2"/>
        <v>2531646</v>
      </c>
      <c r="J7" s="13">
        <v>2000000</v>
      </c>
      <c r="K7" s="13">
        <v>531646</v>
      </c>
      <c r="L7" s="13">
        <f t="shared" si="0"/>
        <v>21.000013429997718</v>
      </c>
      <c r="M7" s="22">
        <v>8</v>
      </c>
      <c r="N7" s="74">
        <f t="shared" si="3"/>
        <v>2</v>
      </c>
      <c r="O7" s="4" t="s">
        <v>14</v>
      </c>
      <c r="P7" s="24">
        <v>5</v>
      </c>
      <c r="Q7" s="72">
        <f t="shared" si="4"/>
        <v>0.25</v>
      </c>
      <c r="R7" s="15">
        <v>3318</v>
      </c>
      <c r="S7" s="11">
        <v>40</v>
      </c>
      <c r="T7" s="11">
        <f>S7*100/R7</f>
        <v>1.2055455093429777</v>
      </c>
      <c r="U7" s="22">
        <v>5</v>
      </c>
      <c r="V7" s="74">
        <f t="shared" si="5"/>
        <v>0.5</v>
      </c>
      <c r="W7" s="4">
        <v>5</v>
      </c>
      <c r="X7" s="21">
        <v>5</v>
      </c>
      <c r="Y7" s="72">
        <f t="shared" si="6"/>
        <v>0.25</v>
      </c>
      <c r="Z7" s="17">
        <v>78</v>
      </c>
      <c r="AA7" s="11">
        <f t="shared" si="1"/>
        <v>2.3508137432188065</v>
      </c>
      <c r="AB7" s="22">
        <v>7</v>
      </c>
      <c r="AC7" s="74">
        <f t="shared" si="7"/>
        <v>1.75</v>
      </c>
      <c r="AD7" s="17" t="s">
        <v>14</v>
      </c>
      <c r="AE7" s="22">
        <v>5</v>
      </c>
      <c r="AF7" s="74">
        <f t="shared" si="8"/>
        <v>0.25</v>
      </c>
      <c r="AG7" s="17">
        <v>3123</v>
      </c>
      <c r="AH7" s="17"/>
      <c r="AI7" s="17"/>
      <c r="AJ7" s="11">
        <f t="shared" si="9"/>
        <v>94.122965641952987</v>
      </c>
      <c r="AK7" s="22">
        <v>10</v>
      </c>
      <c r="AL7" s="74">
        <f t="shared" si="10"/>
        <v>1.5</v>
      </c>
      <c r="AM7" s="111">
        <v>4</v>
      </c>
      <c r="AN7" s="22">
        <v>10</v>
      </c>
      <c r="AO7" s="74">
        <f t="shared" si="11"/>
        <v>0.5</v>
      </c>
      <c r="AP7" s="4"/>
      <c r="AQ7" s="12" t="s">
        <v>129</v>
      </c>
      <c r="AR7" s="37">
        <f t="shared" si="12"/>
        <v>7</v>
      </c>
    </row>
    <row r="8" spans="1:44" ht="63" x14ac:dyDescent="0.25">
      <c r="A8" s="98">
        <v>4</v>
      </c>
      <c r="B8" s="6" t="s">
        <v>132</v>
      </c>
      <c r="C8" s="6" t="s">
        <v>133</v>
      </c>
      <c r="D8" s="6" t="s">
        <v>127</v>
      </c>
      <c r="E8" s="102">
        <v>45517</v>
      </c>
      <c r="F8" s="95">
        <v>0.625</v>
      </c>
      <c r="G8" s="63" t="s">
        <v>130</v>
      </c>
      <c r="H8" s="12" t="s">
        <v>124</v>
      </c>
      <c r="I8" s="13">
        <f t="shared" si="2"/>
        <v>1990000</v>
      </c>
      <c r="J8" s="14">
        <v>1791000</v>
      </c>
      <c r="K8" s="14">
        <v>199000</v>
      </c>
      <c r="L8" s="13">
        <f t="shared" si="0"/>
        <v>10</v>
      </c>
      <c r="M8" s="22">
        <v>5</v>
      </c>
      <c r="N8" s="74">
        <f t="shared" si="3"/>
        <v>1.25</v>
      </c>
      <c r="O8" s="4" t="s">
        <v>14</v>
      </c>
      <c r="P8" s="24">
        <v>5</v>
      </c>
      <c r="Q8" s="72">
        <f t="shared" si="4"/>
        <v>0.25</v>
      </c>
      <c r="R8" s="15">
        <v>12809</v>
      </c>
      <c r="S8" s="17">
        <v>71</v>
      </c>
      <c r="T8" s="17">
        <f t="shared" ref="T8:T12" si="13">S8*100/R8</f>
        <v>0.55429775938793036</v>
      </c>
      <c r="U8" s="22">
        <v>5</v>
      </c>
      <c r="V8" s="74">
        <f t="shared" si="5"/>
        <v>0.5</v>
      </c>
      <c r="W8" s="6">
        <v>3</v>
      </c>
      <c r="X8" s="21">
        <v>3</v>
      </c>
      <c r="Y8" s="72">
        <f t="shared" si="6"/>
        <v>0.15000000000000002</v>
      </c>
      <c r="Z8" s="17">
        <v>127</v>
      </c>
      <c r="AA8" s="17">
        <f t="shared" si="1"/>
        <v>0.99149035834179089</v>
      </c>
      <c r="AB8" s="22">
        <v>10</v>
      </c>
      <c r="AC8" s="74">
        <f t="shared" si="7"/>
        <v>2.5</v>
      </c>
      <c r="AD8" s="17" t="s">
        <v>14</v>
      </c>
      <c r="AE8" s="22">
        <v>5</v>
      </c>
      <c r="AF8" s="74">
        <f t="shared" si="8"/>
        <v>0.25</v>
      </c>
      <c r="AG8" s="11">
        <v>12000</v>
      </c>
      <c r="AH8" s="17"/>
      <c r="AI8" s="17"/>
      <c r="AJ8" s="11">
        <f t="shared" si="9"/>
        <v>93.684128347255836</v>
      </c>
      <c r="AK8" s="22">
        <v>10</v>
      </c>
      <c r="AL8" s="74">
        <f t="shared" si="10"/>
        <v>1.5</v>
      </c>
      <c r="AM8" s="106">
        <v>0</v>
      </c>
      <c r="AN8" s="22">
        <v>0</v>
      </c>
      <c r="AO8" s="74">
        <f t="shared" si="11"/>
        <v>0</v>
      </c>
      <c r="AP8" s="4"/>
      <c r="AQ8" s="12" t="s">
        <v>131</v>
      </c>
      <c r="AR8" s="37">
        <f t="shared" si="12"/>
        <v>6.4</v>
      </c>
    </row>
    <row r="9" spans="1:44" ht="42" x14ac:dyDescent="0.25">
      <c r="A9" s="105">
        <v>5</v>
      </c>
      <c r="B9" s="6" t="s">
        <v>132</v>
      </c>
      <c r="C9" s="6" t="s">
        <v>133</v>
      </c>
      <c r="D9" s="6" t="s">
        <v>127</v>
      </c>
      <c r="E9" s="102">
        <v>45518</v>
      </c>
      <c r="F9" s="95">
        <v>0.5625</v>
      </c>
      <c r="G9" s="133" t="s">
        <v>134</v>
      </c>
      <c r="H9" s="19" t="s">
        <v>124</v>
      </c>
      <c r="I9" s="13">
        <f t="shared" si="2"/>
        <v>1999600</v>
      </c>
      <c r="J9" s="13">
        <v>1799640</v>
      </c>
      <c r="K9" s="13">
        <v>199960</v>
      </c>
      <c r="L9" s="13">
        <f t="shared" si="0"/>
        <v>10</v>
      </c>
      <c r="M9" s="22">
        <v>5</v>
      </c>
      <c r="N9" s="74">
        <f t="shared" si="3"/>
        <v>1.25</v>
      </c>
      <c r="O9" s="80" t="s">
        <v>14</v>
      </c>
      <c r="P9" s="24">
        <v>5</v>
      </c>
      <c r="Q9" s="72">
        <f t="shared" si="4"/>
        <v>0.25</v>
      </c>
      <c r="R9" s="15">
        <v>12809</v>
      </c>
      <c r="S9" s="17">
        <v>175</v>
      </c>
      <c r="T9" s="17">
        <f t="shared" si="13"/>
        <v>1.3662268717308144</v>
      </c>
      <c r="U9" s="22">
        <v>5</v>
      </c>
      <c r="V9" s="74">
        <f t="shared" si="5"/>
        <v>0.5</v>
      </c>
      <c r="W9" s="4">
        <v>4</v>
      </c>
      <c r="X9" s="21">
        <v>4</v>
      </c>
      <c r="Y9" s="72">
        <f t="shared" si="6"/>
        <v>0.2</v>
      </c>
      <c r="Z9" s="17">
        <v>102</v>
      </c>
      <c r="AA9" s="17">
        <f t="shared" si="1"/>
        <v>0.79631509095167463</v>
      </c>
      <c r="AB9" s="22">
        <v>10</v>
      </c>
      <c r="AC9" s="74">
        <f t="shared" si="7"/>
        <v>2.5</v>
      </c>
      <c r="AD9" s="17" t="s">
        <v>14</v>
      </c>
      <c r="AE9" s="22">
        <v>5</v>
      </c>
      <c r="AF9" s="74">
        <f t="shared" si="8"/>
        <v>0.25</v>
      </c>
      <c r="AG9" s="11">
        <v>11500</v>
      </c>
      <c r="AH9" s="17"/>
      <c r="AI9" s="17"/>
      <c r="AJ9" s="11">
        <f t="shared" si="9"/>
        <v>89.780622999453513</v>
      </c>
      <c r="AK9" s="22">
        <v>10</v>
      </c>
      <c r="AL9" s="74">
        <f t="shared" si="10"/>
        <v>1.5</v>
      </c>
      <c r="AM9" s="106">
        <v>0</v>
      </c>
      <c r="AN9" s="22">
        <v>0</v>
      </c>
      <c r="AO9" s="74">
        <f t="shared" si="11"/>
        <v>0</v>
      </c>
      <c r="AP9" s="4"/>
      <c r="AQ9" s="12" t="s">
        <v>131</v>
      </c>
      <c r="AR9" s="37">
        <f t="shared" si="12"/>
        <v>6.45</v>
      </c>
    </row>
    <row r="10" spans="1:44" ht="63" x14ac:dyDescent="0.25">
      <c r="A10" s="107">
        <v>6</v>
      </c>
      <c r="B10" s="80" t="s">
        <v>132</v>
      </c>
      <c r="C10" s="80" t="s">
        <v>133</v>
      </c>
      <c r="D10" s="80" t="s">
        <v>127</v>
      </c>
      <c r="E10" s="108">
        <v>45518</v>
      </c>
      <c r="F10" s="109">
        <v>0.58333333333333337</v>
      </c>
      <c r="G10" s="86" t="s">
        <v>135</v>
      </c>
      <c r="H10" s="18" t="s">
        <v>124</v>
      </c>
      <c r="I10" s="13">
        <f t="shared" si="2"/>
        <v>1990000</v>
      </c>
      <c r="J10" s="110">
        <v>1791000</v>
      </c>
      <c r="K10" s="110">
        <v>199000</v>
      </c>
      <c r="L10" s="110">
        <f t="shared" si="0"/>
        <v>10</v>
      </c>
      <c r="M10" s="22">
        <v>5</v>
      </c>
      <c r="N10" s="74">
        <f t="shared" si="3"/>
        <v>1.25</v>
      </c>
      <c r="O10" s="80" t="s">
        <v>14</v>
      </c>
      <c r="P10" s="24">
        <v>5</v>
      </c>
      <c r="Q10" s="72">
        <f t="shared" si="4"/>
        <v>0.25</v>
      </c>
      <c r="R10" s="15">
        <v>12809</v>
      </c>
      <c r="S10" s="11">
        <v>175</v>
      </c>
      <c r="T10" s="11">
        <f t="shared" si="13"/>
        <v>1.3662268717308144</v>
      </c>
      <c r="U10" s="22">
        <v>5</v>
      </c>
      <c r="V10" s="74">
        <f t="shared" si="5"/>
        <v>0.5</v>
      </c>
      <c r="W10" s="4">
        <v>4</v>
      </c>
      <c r="X10" s="21">
        <v>4</v>
      </c>
      <c r="Y10" s="72">
        <f t="shared" si="6"/>
        <v>0.2</v>
      </c>
      <c r="Z10" s="11">
        <v>102</v>
      </c>
      <c r="AA10" s="11">
        <f t="shared" si="1"/>
        <v>0.79631509095167463</v>
      </c>
      <c r="AB10" s="22">
        <v>10</v>
      </c>
      <c r="AC10" s="74">
        <f t="shared" si="7"/>
        <v>2.5</v>
      </c>
      <c r="AD10" s="17" t="s">
        <v>14</v>
      </c>
      <c r="AE10" s="22">
        <v>5</v>
      </c>
      <c r="AF10" s="74">
        <f t="shared" si="8"/>
        <v>0.25</v>
      </c>
      <c r="AG10" s="11">
        <v>12300</v>
      </c>
      <c r="AH10" s="11"/>
      <c r="AI10" s="11"/>
      <c r="AJ10" s="11">
        <f t="shared" si="9"/>
        <v>96.02623155593723</v>
      </c>
      <c r="AK10" s="22">
        <v>10</v>
      </c>
      <c r="AL10" s="74">
        <f t="shared" si="10"/>
        <v>1.5</v>
      </c>
      <c r="AM10" s="106">
        <v>0</v>
      </c>
      <c r="AN10" s="22">
        <v>0</v>
      </c>
      <c r="AO10" s="74">
        <f t="shared" si="11"/>
        <v>0</v>
      </c>
      <c r="AP10" s="4"/>
      <c r="AQ10" s="12" t="s">
        <v>136</v>
      </c>
      <c r="AR10" s="37">
        <f t="shared" si="12"/>
        <v>6.45</v>
      </c>
    </row>
    <row r="11" spans="1:44" ht="63" x14ac:dyDescent="0.25">
      <c r="A11" s="105">
        <v>7</v>
      </c>
      <c r="B11" s="6" t="s">
        <v>132</v>
      </c>
      <c r="C11" s="6" t="s">
        <v>133</v>
      </c>
      <c r="D11" s="6" t="s">
        <v>127</v>
      </c>
      <c r="E11" s="102">
        <v>45518</v>
      </c>
      <c r="F11" s="95">
        <v>0.59375</v>
      </c>
      <c r="G11" s="63" t="s">
        <v>137</v>
      </c>
      <c r="H11" s="19" t="s">
        <v>124</v>
      </c>
      <c r="I11" s="13">
        <f t="shared" si="2"/>
        <v>1996187</v>
      </c>
      <c r="J11" s="13">
        <v>1796568.3</v>
      </c>
      <c r="K11" s="13">
        <v>199618.7</v>
      </c>
      <c r="L11" s="13">
        <f t="shared" si="0"/>
        <v>10</v>
      </c>
      <c r="M11" s="22">
        <v>5</v>
      </c>
      <c r="N11" s="74">
        <f t="shared" si="3"/>
        <v>1.25</v>
      </c>
      <c r="O11" s="80" t="s">
        <v>14</v>
      </c>
      <c r="P11" s="24">
        <v>5</v>
      </c>
      <c r="Q11" s="72">
        <f t="shared" si="4"/>
        <v>0.25</v>
      </c>
      <c r="R11" s="15">
        <v>12809</v>
      </c>
      <c r="S11" s="11">
        <v>175</v>
      </c>
      <c r="T11" s="11">
        <f t="shared" si="13"/>
        <v>1.3662268717308144</v>
      </c>
      <c r="U11" s="22">
        <v>5</v>
      </c>
      <c r="V11" s="74">
        <f t="shared" si="5"/>
        <v>0.5</v>
      </c>
      <c r="W11" s="4">
        <v>3</v>
      </c>
      <c r="X11" s="21">
        <v>3</v>
      </c>
      <c r="Y11" s="72">
        <f t="shared" si="6"/>
        <v>0.15000000000000002</v>
      </c>
      <c r="Z11" s="17">
        <v>103</v>
      </c>
      <c r="AA11" s="11">
        <f t="shared" si="1"/>
        <v>0.80412210164727926</v>
      </c>
      <c r="AB11" s="22">
        <v>10</v>
      </c>
      <c r="AC11" s="74">
        <f t="shared" si="7"/>
        <v>2.5</v>
      </c>
      <c r="AD11" s="17" t="s">
        <v>14</v>
      </c>
      <c r="AE11" s="22">
        <v>5</v>
      </c>
      <c r="AF11" s="74">
        <f t="shared" si="8"/>
        <v>0.25</v>
      </c>
      <c r="AG11" s="11">
        <v>11500</v>
      </c>
      <c r="AH11" s="11"/>
      <c r="AI11" s="11"/>
      <c r="AJ11" s="11">
        <f>AG11*100/R11</f>
        <v>89.780622999453513</v>
      </c>
      <c r="AK11" s="22">
        <v>10</v>
      </c>
      <c r="AL11" s="74">
        <f t="shared" si="10"/>
        <v>1.5</v>
      </c>
      <c r="AM11" s="106">
        <v>0</v>
      </c>
      <c r="AN11" s="22">
        <v>0</v>
      </c>
      <c r="AO11" s="74">
        <f t="shared" si="11"/>
        <v>0</v>
      </c>
      <c r="AP11" s="4"/>
      <c r="AQ11" s="12" t="s">
        <v>136</v>
      </c>
      <c r="AR11" s="37">
        <f t="shared" si="12"/>
        <v>6.4</v>
      </c>
    </row>
    <row r="12" spans="1:44" ht="37.5" x14ac:dyDescent="0.25">
      <c r="A12" s="105">
        <v>8</v>
      </c>
      <c r="B12" s="6" t="s">
        <v>132</v>
      </c>
      <c r="C12" s="6" t="s">
        <v>138</v>
      </c>
      <c r="D12" s="6" t="s">
        <v>127</v>
      </c>
      <c r="E12" s="102">
        <v>45518</v>
      </c>
      <c r="F12" s="95">
        <v>0.60416666666666663</v>
      </c>
      <c r="G12" s="133" t="s">
        <v>139</v>
      </c>
      <c r="H12" s="19" t="s">
        <v>124</v>
      </c>
      <c r="I12" s="13">
        <f t="shared" si="2"/>
        <v>1600000</v>
      </c>
      <c r="J12" s="13">
        <v>1440000</v>
      </c>
      <c r="K12" s="13">
        <v>160000</v>
      </c>
      <c r="L12" s="13">
        <f t="shared" si="0"/>
        <v>10</v>
      </c>
      <c r="M12" s="22">
        <v>5</v>
      </c>
      <c r="N12" s="74">
        <f t="shared" si="3"/>
        <v>1.25</v>
      </c>
      <c r="O12" s="80" t="s">
        <v>14</v>
      </c>
      <c r="P12" s="24">
        <v>5</v>
      </c>
      <c r="Q12" s="72">
        <f t="shared" si="4"/>
        <v>0.25</v>
      </c>
      <c r="R12" s="15">
        <v>12809</v>
      </c>
      <c r="S12" s="17">
        <v>25</v>
      </c>
      <c r="T12" s="11">
        <f t="shared" si="13"/>
        <v>0.19517526739011631</v>
      </c>
      <c r="U12" s="22">
        <v>5</v>
      </c>
      <c r="V12" s="74">
        <f t="shared" si="5"/>
        <v>0.5</v>
      </c>
      <c r="W12" s="6">
        <v>3</v>
      </c>
      <c r="X12" s="21">
        <v>3</v>
      </c>
      <c r="Y12" s="72">
        <f t="shared" si="6"/>
        <v>0.15000000000000002</v>
      </c>
      <c r="Z12" s="11">
        <v>106</v>
      </c>
      <c r="AA12" s="11">
        <f t="shared" si="1"/>
        <v>0.82754313373409316</v>
      </c>
      <c r="AB12" s="22">
        <v>10</v>
      </c>
      <c r="AC12" s="74">
        <f t="shared" si="7"/>
        <v>2.5</v>
      </c>
      <c r="AD12" s="17" t="s">
        <v>14</v>
      </c>
      <c r="AE12" s="22">
        <v>5</v>
      </c>
      <c r="AF12" s="74">
        <f t="shared" si="8"/>
        <v>0.25</v>
      </c>
      <c r="AG12" s="11">
        <v>6500</v>
      </c>
      <c r="AH12" s="17"/>
      <c r="AI12" s="17"/>
      <c r="AJ12" s="11">
        <f t="shared" si="9"/>
        <v>50.745569521430241</v>
      </c>
      <c r="AK12" s="22">
        <v>10</v>
      </c>
      <c r="AL12" s="74">
        <f t="shared" si="10"/>
        <v>1.5</v>
      </c>
      <c r="AM12" s="111">
        <v>2</v>
      </c>
      <c r="AN12" s="22">
        <v>3</v>
      </c>
      <c r="AO12" s="74">
        <f t="shared" si="11"/>
        <v>0.15000000000000002</v>
      </c>
      <c r="AP12" s="6"/>
      <c r="AQ12" s="12" t="s">
        <v>142</v>
      </c>
      <c r="AR12" s="37">
        <f t="shared" si="12"/>
        <v>6.5500000000000007</v>
      </c>
    </row>
    <row r="13" spans="1:44" ht="68.25" customHeight="1" x14ac:dyDescent="0.25">
      <c r="A13" s="98">
        <v>9</v>
      </c>
      <c r="B13" s="6" t="s">
        <v>166</v>
      </c>
      <c r="C13" s="6" t="s">
        <v>154</v>
      </c>
      <c r="D13" s="6" t="s">
        <v>140</v>
      </c>
      <c r="E13" s="102">
        <v>45519</v>
      </c>
      <c r="F13" s="95">
        <v>0.66666666666666663</v>
      </c>
      <c r="G13" s="133" t="s">
        <v>141</v>
      </c>
      <c r="H13" s="19" t="s">
        <v>124</v>
      </c>
      <c r="I13" s="13">
        <f t="shared" si="2"/>
        <v>1000000</v>
      </c>
      <c r="J13" s="13">
        <v>795000</v>
      </c>
      <c r="K13" s="13">
        <v>205000</v>
      </c>
      <c r="L13" s="13">
        <f t="shared" ref="L13:L17" si="14">K13*100/I13</f>
        <v>20.5</v>
      </c>
      <c r="M13" s="22">
        <v>8</v>
      </c>
      <c r="N13" s="74">
        <f t="shared" si="3"/>
        <v>2</v>
      </c>
      <c r="O13" s="80" t="s">
        <v>14</v>
      </c>
      <c r="P13" s="24">
        <v>5</v>
      </c>
      <c r="Q13" s="72">
        <f t="shared" si="4"/>
        <v>0.25</v>
      </c>
      <c r="R13" s="15">
        <v>17941</v>
      </c>
      <c r="S13" s="17">
        <v>100</v>
      </c>
      <c r="T13" s="17">
        <f t="shared" ref="T13:T17" si="15">S13*100/R13</f>
        <v>0.55738253163145868</v>
      </c>
      <c r="U13" s="22">
        <v>5</v>
      </c>
      <c r="V13" s="74">
        <f t="shared" si="5"/>
        <v>0.5</v>
      </c>
      <c r="W13" s="6">
        <v>5</v>
      </c>
      <c r="X13" s="21">
        <v>5</v>
      </c>
      <c r="Y13" s="72">
        <f t="shared" si="6"/>
        <v>0.25</v>
      </c>
      <c r="Z13" s="17">
        <v>107</v>
      </c>
      <c r="AA13" s="17">
        <f t="shared" si="1"/>
        <v>0.59639930884566072</v>
      </c>
      <c r="AB13" s="22">
        <v>10</v>
      </c>
      <c r="AC13" s="74">
        <f t="shared" si="7"/>
        <v>2.5</v>
      </c>
      <c r="AD13" s="17" t="s">
        <v>14</v>
      </c>
      <c r="AE13" s="22">
        <v>5</v>
      </c>
      <c r="AF13" s="74">
        <f t="shared" si="8"/>
        <v>0.25</v>
      </c>
      <c r="AG13" s="11">
        <v>10000</v>
      </c>
      <c r="AH13" s="17"/>
      <c r="AI13" s="17"/>
      <c r="AJ13" s="11">
        <f t="shared" si="9"/>
        <v>55.73825316314587</v>
      </c>
      <c r="AK13" s="22">
        <v>10</v>
      </c>
      <c r="AL13" s="74">
        <f t="shared" si="10"/>
        <v>1.5</v>
      </c>
      <c r="AM13" s="111">
        <v>3</v>
      </c>
      <c r="AN13" s="22">
        <v>10</v>
      </c>
      <c r="AO13" s="74">
        <f t="shared" si="11"/>
        <v>0.5</v>
      </c>
      <c r="AP13" s="4"/>
      <c r="AQ13" s="12" t="s">
        <v>142</v>
      </c>
      <c r="AR13" s="37">
        <f t="shared" si="12"/>
        <v>7.75</v>
      </c>
    </row>
    <row r="14" spans="1:44" ht="55.5" customHeight="1" x14ac:dyDescent="0.25">
      <c r="A14" s="105">
        <v>10</v>
      </c>
      <c r="B14" s="6" t="s">
        <v>143</v>
      </c>
      <c r="C14" s="6" t="s">
        <v>144</v>
      </c>
      <c r="D14" s="6" t="s">
        <v>127</v>
      </c>
      <c r="E14" s="102">
        <v>45523</v>
      </c>
      <c r="F14" s="95">
        <v>0.375</v>
      </c>
      <c r="G14" s="133" t="s">
        <v>145</v>
      </c>
      <c r="H14" s="19" t="s">
        <v>124</v>
      </c>
      <c r="I14" s="13">
        <f t="shared" si="2"/>
        <v>435000</v>
      </c>
      <c r="J14" s="13">
        <v>365400</v>
      </c>
      <c r="K14" s="13">
        <v>69600</v>
      </c>
      <c r="L14" s="13">
        <f>K14*100/I14</f>
        <v>16</v>
      </c>
      <c r="M14" s="22">
        <v>8</v>
      </c>
      <c r="N14" s="74">
        <f t="shared" si="3"/>
        <v>2</v>
      </c>
      <c r="O14" s="80" t="s">
        <v>14</v>
      </c>
      <c r="P14" s="24">
        <v>5</v>
      </c>
      <c r="Q14" s="72">
        <f t="shared" si="4"/>
        <v>0.25</v>
      </c>
      <c r="R14" s="15">
        <v>1090</v>
      </c>
      <c r="S14" s="11">
        <v>15</v>
      </c>
      <c r="T14" s="11">
        <f t="shared" si="15"/>
        <v>1.3761467889908257</v>
      </c>
      <c r="U14" s="22">
        <v>5</v>
      </c>
      <c r="V14" s="74">
        <f t="shared" si="5"/>
        <v>0.5</v>
      </c>
      <c r="W14" s="4">
        <v>3</v>
      </c>
      <c r="X14" s="21">
        <v>3</v>
      </c>
      <c r="Y14" s="72">
        <f t="shared" si="6"/>
        <v>0.15000000000000002</v>
      </c>
      <c r="Z14" s="11">
        <v>120</v>
      </c>
      <c r="AA14" s="11">
        <f t="shared" si="1"/>
        <v>11.009174311926605</v>
      </c>
      <c r="AB14" s="22">
        <v>10</v>
      </c>
      <c r="AC14" s="74">
        <f t="shared" si="7"/>
        <v>2.5</v>
      </c>
      <c r="AD14" s="17" t="s">
        <v>14</v>
      </c>
      <c r="AE14" s="22">
        <v>5</v>
      </c>
      <c r="AF14" s="74">
        <f t="shared" si="8"/>
        <v>0.25</v>
      </c>
      <c r="AG14" s="11">
        <v>985</v>
      </c>
      <c r="AH14" s="11"/>
      <c r="AI14" s="11"/>
      <c r="AJ14" s="11">
        <f t="shared" si="9"/>
        <v>90.366972477064223</v>
      </c>
      <c r="AK14" s="22">
        <v>10</v>
      </c>
      <c r="AL14" s="74">
        <f t="shared" si="10"/>
        <v>1.5</v>
      </c>
      <c r="AM14" s="111">
        <v>3</v>
      </c>
      <c r="AN14" s="22">
        <v>10</v>
      </c>
      <c r="AO14" s="74">
        <f t="shared" si="11"/>
        <v>0.5</v>
      </c>
      <c r="AP14" s="4"/>
      <c r="AQ14" s="12" t="s">
        <v>142</v>
      </c>
      <c r="AR14" s="37">
        <f t="shared" si="12"/>
        <v>7.65</v>
      </c>
    </row>
    <row r="15" spans="1:44" ht="42" x14ac:dyDescent="0.25">
      <c r="A15" s="98">
        <v>11</v>
      </c>
      <c r="B15" s="6" t="s">
        <v>146</v>
      </c>
      <c r="C15" s="6" t="s">
        <v>149</v>
      </c>
      <c r="D15" s="6" t="s">
        <v>127</v>
      </c>
      <c r="E15" s="102">
        <v>45523</v>
      </c>
      <c r="F15" s="95">
        <v>0.5625</v>
      </c>
      <c r="G15" s="133" t="s">
        <v>147</v>
      </c>
      <c r="H15" s="19" t="s">
        <v>124</v>
      </c>
      <c r="I15" s="13">
        <f t="shared" si="2"/>
        <v>2510000</v>
      </c>
      <c r="J15" s="13">
        <v>2000000</v>
      </c>
      <c r="K15" s="13">
        <v>510000</v>
      </c>
      <c r="L15" s="13">
        <f t="shared" si="14"/>
        <v>20.318725099601593</v>
      </c>
      <c r="M15" s="22">
        <v>8</v>
      </c>
      <c r="N15" s="74">
        <f t="shared" si="3"/>
        <v>2</v>
      </c>
      <c r="O15" s="4" t="s">
        <v>14</v>
      </c>
      <c r="P15" s="24">
        <v>5</v>
      </c>
      <c r="Q15" s="72">
        <f t="shared" si="4"/>
        <v>0.25</v>
      </c>
      <c r="R15" s="15">
        <v>17941</v>
      </c>
      <c r="S15" s="11">
        <v>15</v>
      </c>
      <c r="T15" s="11">
        <f t="shared" si="15"/>
        <v>8.3607379744718796E-2</v>
      </c>
      <c r="U15" s="22">
        <v>5</v>
      </c>
      <c r="V15" s="74">
        <f t="shared" si="5"/>
        <v>0.5</v>
      </c>
      <c r="W15" s="6">
        <v>3</v>
      </c>
      <c r="X15" s="21">
        <v>3</v>
      </c>
      <c r="Y15" s="72">
        <f t="shared" si="6"/>
        <v>0.15000000000000002</v>
      </c>
      <c r="Z15" s="11">
        <v>122</v>
      </c>
      <c r="AA15" s="11">
        <f t="shared" si="1"/>
        <v>0.6800066885903796</v>
      </c>
      <c r="AB15" s="22">
        <v>10</v>
      </c>
      <c r="AC15" s="74">
        <f t="shared" si="7"/>
        <v>2.5</v>
      </c>
      <c r="AD15" s="17" t="s">
        <v>14</v>
      </c>
      <c r="AE15" s="22">
        <v>5</v>
      </c>
      <c r="AF15" s="74">
        <f t="shared" si="8"/>
        <v>0.25</v>
      </c>
      <c r="AG15" s="11">
        <v>17941</v>
      </c>
      <c r="AH15" s="11"/>
      <c r="AI15" s="11"/>
      <c r="AJ15" s="11">
        <f t="shared" si="9"/>
        <v>100</v>
      </c>
      <c r="AK15" s="22">
        <v>10</v>
      </c>
      <c r="AL15" s="74">
        <f t="shared" si="10"/>
        <v>1.5</v>
      </c>
      <c r="AM15" s="111">
        <v>3</v>
      </c>
      <c r="AN15" s="22">
        <v>10</v>
      </c>
      <c r="AO15" s="74">
        <f t="shared" si="11"/>
        <v>0.5</v>
      </c>
      <c r="AP15" s="4"/>
      <c r="AQ15" s="12" t="s">
        <v>148</v>
      </c>
      <c r="AR15" s="37">
        <f t="shared" si="12"/>
        <v>7.65</v>
      </c>
    </row>
    <row r="16" spans="1:44" ht="84" x14ac:dyDescent="0.25">
      <c r="A16" s="105">
        <v>12</v>
      </c>
      <c r="B16" s="6" t="s">
        <v>146</v>
      </c>
      <c r="C16" s="6" t="s">
        <v>149</v>
      </c>
      <c r="D16" s="6" t="s">
        <v>127</v>
      </c>
      <c r="E16" s="102">
        <v>45523</v>
      </c>
      <c r="F16" s="95">
        <v>0.57638888888888895</v>
      </c>
      <c r="G16" s="133" t="s">
        <v>150</v>
      </c>
      <c r="H16" s="19" t="s">
        <v>124</v>
      </c>
      <c r="I16" s="13">
        <f t="shared" si="2"/>
        <v>2500000</v>
      </c>
      <c r="J16" s="13">
        <v>2000000</v>
      </c>
      <c r="K16" s="13">
        <v>500000</v>
      </c>
      <c r="L16" s="13">
        <f t="shared" si="14"/>
        <v>20</v>
      </c>
      <c r="M16" s="22">
        <v>8</v>
      </c>
      <c r="N16" s="74">
        <f t="shared" si="3"/>
        <v>2</v>
      </c>
      <c r="O16" s="4" t="s">
        <v>14</v>
      </c>
      <c r="P16" s="24">
        <v>5</v>
      </c>
      <c r="Q16" s="72">
        <f t="shared" si="4"/>
        <v>0.25</v>
      </c>
      <c r="R16" s="15">
        <v>17941</v>
      </c>
      <c r="S16" s="11">
        <v>15</v>
      </c>
      <c r="T16" s="11">
        <f t="shared" si="15"/>
        <v>8.3607379744718796E-2</v>
      </c>
      <c r="U16" s="22">
        <v>5</v>
      </c>
      <c r="V16" s="74">
        <f t="shared" si="5"/>
        <v>0.5</v>
      </c>
      <c r="W16" s="6">
        <v>3</v>
      </c>
      <c r="X16" s="21">
        <v>3</v>
      </c>
      <c r="Y16" s="72">
        <f t="shared" si="6"/>
        <v>0.15000000000000002</v>
      </c>
      <c r="Z16" s="17">
        <v>111</v>
      </c>
      <c r="AA16" s="11">
        <f t="shared" si="1"/>
        <v>0.61869461011091909</v>
      </c>
      <c r="AB16" s="22">
        <v>10</v>
      </c>
      <c r="AC16" s="74">
        <f t="shared" si="7"/>
        <v>2.5</v>
      </c>
      <c r="AD16" s="17" t="s">
        <v>14</v>
      </c>
      <c r="AE16" s="22">
        <v>5</v>
      </c>
      <c r="AF16" s="74">
        <f t="shared" si="8"/>
        <v>0.25</v>
      </c>
      <c r="AG16" s="11">
        <v>17941</v>
      </c>
      <c r="AH16" s="11"/>
      <c r="AI16" s="11"/>
      <c r="AJ16" s="11">
        <f t="shared" si="9"/>
        <v>100</v>
      </c>
      <c r="AK16" s="22">
        <v>10</v>
      </c>
      <c r="AL16" s="74">
        <f t="shared" si="10"/>
        <v>1.5</v>
      </c>
      <c r="AM16" s="111">
        <v>3</v>
      </c>
      <c r="AN16" s="22">
        <v>10</v>
      </c>
      <c r="AO16" s="74">
        <f t="shared" si="11"/>
        <v>0.5</v>
      </c>
      <c r="AP16" s="4"/>
      <c r="AQ16" s="12" t="s">
        <v>131</v>
      </c>
      <c r="AR16" s="37">
        <f t="shared" si="12"/>
        <v>7.65</v>
      </c>
    </row>
    <row r="17" spans="1:45" ht="63" x14ac:dyDescent="0.25">
      <c r="A17" s="98">
        <v>13</v>
      </c>
      <c r="B17" s="6" t="s">
        <v>146</v>
      </c>
      <c r="C17" s="6" t="s">
        <v>149</v>
      </c>
      <c r="D17" s="6" t="s">
        <v>127</v>
      </c>
      <c r="E17" s="102">
        <v>45523</v>
      </c>
      <c r="F17" s="95">
        <v>0.58333333333333337</v>
      </c>
      <c r="G17" s="63" t="s">
        <v>151</v>
      </c>
      <c r="H17" s="19" t="s">
        <v>124</v>
      </c>
      <c r="I17" s="13">
        <f t="shared" si="2"/>
        <v>2300000</v>
      </c>
      <c r="J17" s="13">
        <v>2000000</v>
      </c>
      <c r="K17" s="13">
        <v>300000</v>
      </c>
      <c r="L17" s="13">
        <f t="shared" si="14"/>
        <v>13.043478260869565</v>
      </c>
      <c r="M17" s="22">
        <v>5</v>
      </c>
      <c r="N17" s="74">
        <f t="shared" si="3"/>
        <v>1.25</v>
      </c>
      <c r="O17" s="4" t="s">
        <v>14</v>
      </c>
      <c r="P17" s="24">
        <v>5</v>
      </c>
      <c r="Q17" s="72">
        <f t="shared" si="4"/>
        <v>0.25</v>
      </c>
      <c r="R17" s="15">
        <v>17941</v>
      </c>
      <c r="S17" s="17">
        <v>0</v>
      </c>
      <c r="T17" s="11">
        <f t="shared" si="15"/>
        <v>0</v>
      </c>
      <c r="U17" s="22">
        <v>0</v>
      </c>
      <c r="V17" s="74">
        <f t="shared" si="5"/>
        <v>0</v>
      </c>
      <c r="W17" s="6">
        <v>0</v>
      </c>
      <c r="X17" s="21">
        <v>0</v>
      </c>
      <c r="Y17" s="72">
        <f t="shared" si="6"/>
        <v>0</v>
      </c>
      <c r="Z17" s="11">
        <v>108</v>
      </c>
      <c r="AA17" s="11">
        <f t="shared" si="1"/>
        <v>0.6019731341619754</v>
      </c>
      <c r="AB17" s="22">
        <v>10</v>
      </c>
      <c r="AC17" s="74">
        <f t="shared" si="7"/>
        <v>2.5</v>
      </c>
      <c r="AD17" s="17" t="s">
        <v>14</v>
      </c>
      <c r="AE17" s="22">
        <v>5</v>
      </c>
      <c r="AF17" s="74">
        <f t="shared" si="8"/>
        <v>0.25</v>
      </c>
      <c r="AG17" s="11">
        <v>17941</v>
      </c>
      <c r="AH17" s="17"/>
      <c r="AI17" s="17"/>
      <c r="AJ17" s="11">
        <f t="shared" si="9"/>
        <v>100</v>
      </c>
      <c r="AK17" s="22">
        <v>10</v>
      </c>
      <c r="AL17" s="74">
        <f t="shared" si="10"/>
        <v>1.5</v>
      </c>
      <c r="AM17" s="111">
        <v>3</v>
      </c>
      <c r="AN17" s="22">
        <v>10</v>
      </c>
      <c r="AO17" s="74">
        <f t="shared" si="11"/>
        <v>0.5</v>
      </c>
      <c r="AP17" s="4"/>
      <c r="AQ17" s="12" t="s">
        <v>131</v>
      </c>
      <c r="AR17" s="37">
        <f t="shared" si="12"/>
        <v>6.25</v>
      </c>
    </row>
    <row r="18" spans="1:45" ht="147" x14ac:dyDescent="0.25">
      <c r="A18" s="98">
        <v>14</v>
      </c>
      <c r="B18" s="6" t="s">
        <v>143</v>
      </c>
      <c r="C18" s="6" t="s">
        <v>153</v>
      </c>
      <c r="D18" s="6" t="s">
        <v>127</v>
      </c>
      <c r="E18" s="102">
        <v>45523</v>
      </c>
      <c r="F18" s="109">
        <v>0.66666666666666663</v>
      </c>
      <c r="G18" s="133" t="s">
        <v>152</v>
      </c>
      <c r="H18" s="18" t="s">
        <v>124</v>
      </c>
      <c r="I18" s="13">
        <f t="shared" si="2"/>
        <v>1111500</v>
      </c>
      <c r="J18" s="110">
        <v>1000000</v>
      </c>
      <c r="K18" s="110">
        <v>111500</v>
      </c>
      <c r="L18" s="110">
        <f t="shared" ref="L18:L28" si="16">K18*100/I18</f>
        <v>10.0314889788574</v>
      </c>
      <c r="M18" s="22">
        <v>5</v>
      </c>
      <c r="N18" s="74">
        <f t="shared" si="3"/>
        <v>1.25</v>
      </c>
      <c r="O18" s="80" t="s">
        <v>14</v>
      </c>
      <c r="P18" s="24">
        <v>5</v>
      </c>
      <c r="Q18" s="72">
        <f t="shared" si="4"/>
        <v>0.25</v>
      </c>
      <c r="R18" s="15">
        <v>1090</v>
      </c>
      <c r="S18" s="17">
        <v>5</v>
      </c>
      <c r="T18" s="17">
        <f t="shared" ref="T18:T28" si="17">S18*100/R18</f>
        <v>0.45871559633027525</v>
      </c>
      <c r="U18" s="22">
        <v>5</v>
      </c>
      <c r="V18" s="74">
        <f t="shared" si="5"/>
        <v>0.5</v>
      </c>
      <c r="W18" s="6">
        <v>4</v>
      </c>
      <c r="X18" s="21">
        <v>4</v>
      </c>
      <c r="Y18" s="72">
        <f t="shared" si="6"/>
        <v>0.2</v>
      </c>
      <c r="Z18" s="17">
        <v>102</v>
      </c>
      <c r="AA18" s="17">
        <f t="shared" si="1"/>
        <v>9.3577981651376145</v>
      </c>
      <c r="AB18" s="22">
        <v>10</v>
      </c>
      <c r="AC18" s="74">
        <f t="shared" si="7"/>
        <v>2.5</v>
      </c>
      <c r="AD18" s="17" t="s">
        <v>14</v>
      </c>
      <c r="AE18" s="22">
        <v>5</v>
      </c>
      <c r="AF18" s="74">
        <f t="shared" si="8"/>
        <v>0.25</v>
      </c>
      <c r="AG18" s="11">
        <v>1085</v>
      </c>
      <c r="AH18" s="17"/>
      <c r="AI18" s="17"/>
      <c r="AJ18" s="11">
        <f t="shared" si="9"/>
        <v>99.541284403669721</v>
      </c>
      <c r="AK18" s="22">
        <v>10</v>
      </c>
      <c r="AL18" s="74">
        <f t="shared" si="10"/>
        <v>1.5</v>
      </c>
      <c r="AM18" s="111">
        <v>3</v>
      </c>
      <c r="AN18" s="22">
        <v>10</v>
      </c>
      <c r="AO18" s="74">
        <f t="shared" si="11"/>
        <v>0.5</v>
      </c>
      <c r="AP18" s="4"/>
      <c r="AQ18" s="12" t="s">
        <v>131</v>
      </c>
      <c r="AR18" s="37">
        <f t="shared" si="12"/>
        <v>6.95</v>
      </c>
    </row>
    <row r="19" spans="1:45" ht="56.25" x14ac:dyDescent="0.25">
      <c r="A19" s="98">
        <v>15</v>
      </c>
      <c r="B19" s="6" t="s">
        <v>166</v>
      </c>
      <c r="C19" s="6" t="s">
        <v>155</v>
      </c>
      <c r="D19" s="6" t="s">
        <v>140</v>
      </c>
      <c r="E19" s="102">
        <v>45523</v>
      </c>
      <c r="F19" s="95">
        <v>0.6875</v>
      </c>
      <c r="G19" s="133" t="s">
        <v>156</v>
      </c>
      <c r="H19" s="19" t="s">
        <v>124</v>
      </c>
      <c r="I19" s="13">
        <f t="shared" si="2"/>
        <v>2439025</v>
      </c>
      <c r="J19" s="13">
        <v>2000000</v>
      </c>
      <c r="K19" s="13">
        <v>439025</v>
      </c>
      <c r="L19" s="13">
        <f t="shared" si="16"/>
        <v>18.000020499994875</v>
      </c>
      <c r="M19" s="22">
        <v>8</v>
      </c>
      <c r="N19" s="74">
        <f t="shared" si="3"/>
        <v>2</v>
      </c>
      <c r="O19" s="4" t="s">
        <v>14</v>
      </c>
      <c r="P19" s="24">
        <v>5</v>
      </c>
      <c r="Q19" s="72">
        <f t="shared" si="4"/>
        <v>0.25</v>
      </c>
      <c r="R19" s="15">
        <v>38424</v>
      </c>
      <c r="S19" s="11">
        <v>56</v>
      </c>
      <c r="T19" s="11">
        <f t="shared" si="17"/>
        <v>0.14574224443056424</v>
      </c>
      <c r="U19" s="22">
        <v>5</v>
      </c>
      <c r="V19" s="74">
        <f t="shared" si="5"/>
        <v>0.5</v>
      </c>
      <c r="W19" s="6">
        <v>5</v>
      </c>
      <c r="X19" s="21">
        <v>5</v>
      </c>
      <c r="Y19" s="72">
        <f t="shared" si="6"/>
        <v>0.25</v>
      </c>
      <c r="Z19" s="11">
        <v>102</v>
      </c>
      <c r="AA19" s="11">
        <f t="shared" si="1"/>
        <v>0.26545908806995627</v>
      </c>
      <c r="AB19" s="22">
        <v>10</v>
      </c>
      <c r="AC19" s="74">
        <f t="shared" si="7"/>
        <v>2.5</v>
      </c>
      <c r="AD19" s="17" t="s">
        <v>14</v>
      </c>
      <c r="AE19" s="22">
        <v>5</v>
      </c>
      <c r="AF19" s="74">
        <f t="shared" si="8"/>
        <v>0.25</v>
      </c>
      <c r="AG19" s="11">
        <v>25000</v>
      </c>
      <c r="AH19" s="11"/>
      <c r="AI19" s="11"/>
      <c r="AJ19" s="11">
        <f t="shared" si="9"/>
        <v>65.063501977930457</v>
      </c>
      <c r="AK19" s="22">
        <v>10</v>
      </c>
      <c r="AL19" s="74">
        <f t="shared" si="10"/>
        <v>1.5</v>
      </c>
      <c r="AM19" s="111">
        <v>5</v>
      </c>
      <c r="AN19" s="22">
        <v>10</v>
      </c>
      <c r="AO19" s="74">
        <f t="shared" si="11"/>
        <v>0.5</v>
      </c>
      <c r="AP19" s="4"/>
      <c r="AQ19" s="12" t="s">
        <v>125</v>
      </c>
      <c r="AR19" s="37">
        <f t="shared" si="12"/>
        <v>7.75</v>
      </c>
    </row>
    <row r="20" spans="1:45" ht="126" x14ac:dyDescent="0.25">
      <c r="A20" s="98">
        <v>16</v>
      </c>
      <c r="B20" s="6" t="s">
        <v>146</v>
      </c>
      <c r="C20" s="6" t="s">
        <v>149</v>
      </c>
      <c r="D20" s="6" t="s">
        <v>127</v>
      </c>
      <c r="E20" s="102">
        <v>45524</v>
      </c>
      <c r="F20" s="109">
        <v>0.54861111111111105</v>
      </c>
      <c r="G20" s="133" t="s">
        <v>157</v>
      </c>
      <c r="H20" s="18" t="s">
        <v>124</v>
      </c>
      <c r="I20" s="13">
        <f t="shared" si="2"/>
        <v>2100000</v>
      </c>
      <c r="J20" s="110">
        <v>1890000</v>
      </c>
      <c r="K20" s="110">
        <v>210000</v>
      </c>
      <c r="L20" s="110">
        <f t="shared" si="16"/>
        <v>10</v>
      </c>
      <c r="M20" s="22">
        <v>5</v>
      </c>
      <c r="N20" s="74">
        <f t="shared" si="3"/>
        <v>1.25</v>
      </c>
      <c r="O20" s="4" t="s">
        <v>14</v>
      </c>
      <c r="P20" s="24">
        <v>5</v>
      </c>
      <c r="Q20" s="72">
        <f t="shared" si="4"/>
        <v>0.25</v>
      </c>
      <c r="R20" s="15">
        <v>17941</v>
      </c>
      <c r="S20" s="11">
        <v>20</v>
      </c>
      <c r="T20" s="11">
        <f t="shared" si="17"/>
        <v>0.11147650632629173</v>
      </c>
      <c r="U20" s="22">
        <v>5</v>
      </c>
      <c r="V20" s="74">
        <f t="shared" si="5"/>
        <v>0.5</v>
      </c>
      <c r="W20" s="4">
        <v>3</v>
      </c>
      <c r="X20" s="21">
        <v>3</v>
      </c>
      <c r="Y20" s="72">
        <f t="shared" si="6"/>
        <v>0.15000000000000002</v>
      </c>
      <c r="Z20" s="11">
        <v>165</v>
      </c>
      <c r="AA20" s="11">
        <f t="shared" si="1"/>
        <v>0.91968117719190678</v>
      </c>
      <c r="AB20" s="22">
        <v>10</v>
      </c>
      <c r="AC20" s="74">
        <f t="shared" si="7"/>
        <v>2.5</v>
      </c>
      <c r="AD20" s="17" t="s">
        <v>14</v>
      </c>
      <c r="AE20" s="22">
        <v>5</v>
      </c>
      <c r="AF20" s="74">
        <f t="shared" si="8"/>
        <v>0.25</v>
      </c>
      <c r="AG20" s="17">
        <v>10110</v>
      </c>
      <c r="AH20" s="11"/>
      <c r="AI20" s="11"/>
      <c r="AJ20" s="11">
        <f t="shared" si="9"/>
        <v>56.351373947940473</v>
      </c>
      <c r="AK20" s="22">
        <v>10</v>
      </c>
      <c r="AL20" s="74">
        <f t="shared" si="10"/>
        <v>1.5</v>
      </c>
      <c r="AM20" s="111">
        <v>3</v>
      </c>
      <c r="AN20" s="22">
        <v>10</v>
      </c>
      <c r="AO20" s="74">
        <f t="shared" si="11"/>
        <v>0.5</v>
      </c>
      <c r="AP20" s="4"/>
      <c r="AQ20" s="12" t="s">
        <v>158</v>
      </c>
      <c r="AR20" s="37">
        <f t="shared" si="12"/>
        <v>6.9</v>
      </c>
    </row>
    <row r="21" spans="1:45" ht="63" x14ac:dyDescent="0.25">
      <c r="A21" s="98">
        <v>17</v>
      </c>
      <c r="B21" s="6" t="s">
        <v>146</v>
      </c>
      <c r="C21" s="6" t="s">
        <v>149</v>
      </c>
      <c r="D21" s="6" t="s">
        <v>127</v>
      </c>
      <c r="E21" s="102">
        <v>45524</v>
      </c>
      <c r="F21" s="95">
        <v>0.55555555555555558</v>
      </c>
      <c r="G21" s="133" t="s">
        <v>159</v>
      </c>
      <c r="H21" s="19" t="s">
        <v>124</v>
      </c>
      <c r="I21" s="13">
        <f t="shared" si="2"/>
        <v>2360000</v>
      </c>
      <c r="J21" s="13">
        <v>2000000</v>
      </c>
      <c r="K21" s="13">
        <v>360000</v>
      </c>
      <c r="L21" s="13">
        <f t="shared" si="16"/>
        <v>15.254237288135593</v>
      </c>
      <c r="M21" s="22">
        <v>5</v>
      </c>
      <c r="N21" s="74">
        <f t="shared" si="3"/>
        <v>1.25</v>
      </c>
      <c r="O21" s="4" t="s">
        <v>14</v>
      </c>
      <c r="P21" s="24">
        <v>5</v>
      </c>
      <c r="Q21" s="72">
        <f t="shared" si="4"/>
        <v>0.25</v>
      </c>
      <c r="R21" s="15">
        <v>17941</v>
      </c>
      <c r="S21" s="11">
        <v>10</v>
      </c>
      <c r="T21" s="11">
        <f t="shared" si="17"/>
        <v>5.5738253163145866E-2</v>
      </c>
      <c r="U21" s="22">
        <v>5</v>
      </c>
      <c r="V21" s="74">
        <f t="shared" si="5"/>
        <v>0.5</v>
      </c>
      <c r="W21" s="4">
        <v>3</v>
      </c>
      <c r="X21" s="21">
        <v>3</v>
      </c>
      <c r="Y21" s="72">
        <f t="shared" si="6"/>
        <v>0.15000000000000002</v>
      </c>
      <c r="Z21" s="17">
        <v>125</v>
      </c>
      <c r="AA21" s="11">
        <f t="shared" si="1"/>
        <v>0.69672816453932329</v>
      </c>
      <c r="AB21" s="22">
        <v>10</v>
      </c>
      <c r="AC21" s="74">
        <f t="shared" si="7"/>
        <v>2.5</v>
      </c>
      <c r="AD21" s="17" t="s">
        <v>14</v>
      </c>
      <c r="AE21" s="22">
        <v>5</v>
      </c>
      <c r="AF21" s="74">
        <f t="shared" si="8"/>
        <v>0.25</v>
      </c>
      <c r="AG21" s="11">
        <v>17941</v>
      </c>
      <c r="AH21" s="11"/>
      <c r="AI21" s="11"/>
      <c r="AJ21" s="11">
        <f t="shared" si="9"/>
        <v>100</v>
      </c>
      <c r="AK21" s="22">
        <v>10</v>
      </c>
      <c r="AL21" s="74">
        <f t="shared" si="10"/>
        <v>1.5</v>
      </c>
      <c r="AM21" s="111">
        <v>3</v>
      </c>
      <c r="AN21" s="22">
        <v>10</v>
      </c>
      <c r="AO21" s="74">
        <f t="shared" si="11"/>
        <v>0.5</v>
      </c>
      <c r="AP21" s="4"/>
      <c r="AQ21" s="12" t="s">
        <v>148</v>
      </c>
      <c r="AR21" s="37">
        <f t="shared" si="12"/>
        <v>6.9</v>
      </c>
    </row>
    <row r="22" spans="1:45" ht="84" x14ac:dyDescent="0.25">
      <c r="A22" s="98">
        <v>18</v>
      </c>
      <c r="B22" s="6" t="s">
        <v>146</v>
      </c>
      <c r="C22" s="6" t="s">
        <v>149</v>
      </c>
      <c r="D22" s="6" t="s">
        <v>127</v>
      </c>
      <c r="E22" s="102">
        <v>45524</v>
      </c>
      <c r="F22" s="95">
        <v>0.5625</v>
      </c>
      <c r="G22" s="133" t="s">
        <v>160</v>
      </c>
      <c r="H22" s="19" t="s">
        <v>124</v>
      </c>
      <c r="I22" s="13">
        <f t="shared" si="2"/>
        <v>2480000</v>
      </c>
      <c r="J22" s="13">
        <v>2000000</v>
      </c>
      <c r="K22" s="13">
        <v>480000</v>
      </c>
      <c r="L22" s="13">
        <f t="shared" si="16"/>
        <v>19.35483870967742</v>
      </c>
      <c r="M22" s="22">
        <v>8</v>
      </c>
      <c r="N22" s="74">
        <f t="shared" si="3"/>
        <v>2</v>
      </c>
      <c r="O22" s="4" t="s">
        <v>14</v>
      </c>
      <c r="P22" s="24">
        <v>5</v>
      </c>
      <c r="Q22" s="72">
        <f t="shared" si="4"/>
        <v>0.25</v>
      </c>
      <c r="R22" s="15">
        <v>17941</v>
      </c>
      <c r="S22" s="11">
        <v>10</v>
      </c>
      <c r="T22" s="11">
        <f t="shared" si="17"/>
        <v>5.5738253163145866E-2</v>
      </c>
      <c r="U22" s="22">
        <v>5</v>
      </c>
      <c r="V22" s="74">
        <f t="shared" si="5"/>
        <v>0.5</v>
      </c>
      <c r="W22" s="4">
        <v>3</v>
      </c>
      <c r="X22" s="21">
        <v>3</v>
      </c>
      <c r="Y22" s="72">
        <f t="shared" si="6"/>
        <v>0.15000000000000002</v>
      </c>
      <c r="Z22" s="11">
        <v>111</v>
      </c>
      <c r="AA22" s="11">
        <f t="shared" si="1"/>
        <v>0.61869461011091909</v>
      </c>
      <c r="AB22" s="22">
        <v>10</v>
      </c>
      <c r="AC22" s="74">
        <f t="shared" si="7"/>
        <v>2.5</v>
      </c>
      <c r="AD22" s="17" t="s">
        <v>14</v>
      </c>
      <c r="AE22" s="22">
        <v>5</v>
      </c>
      <c r="AF22" s="74">
        <f t="shared" si="8"/>
        <v>0.25</v>
      </c>
      <c r="AG22" s="11">
        <v>17941</v>
      </c>
      <c r="AH22" s="17"/>
      <c r="AI22" s="17"/>
      <c r="AJ22" s="11">
        <f t="shared" si="9"/>
        <v>100</v>
      </c>
      <c r="AK22" s="22">
        <v>10</v>
      </c>
      <c r="AL22" s="74">
        <f t="shared" si="10"/>
        <v>1.5</v>
      </c>
      <c r="AM22" s="111">
        <v>3</v>
      </c>
      <c r="AN22" s="22">
        <v>10</v>
      </c>
      <c r="AO22" s="74">
        <f t="shared" si="11"/>
        <v>0.5</v>
      </c>
      <c r="AP22" s="4"/>
      <c r="AQ22" s="12" t="s">
        <v>131</v>
      </c>
      <c r="AR22" s="37">
        <f t="shared" si="12"/>
        <v>7.65</v>
      </c>
    </row>
    <row r="23" spans="1:45" ht="105" x14ac:dyDescent="0.25">
      <c r="A23" s="98">
        <v>19</v>
      </c>
      <c r="B23" s="6" t="s">
        <v>166</v>
      </c>
      <c r="C23" s="6" t="s">
        <v>167</v>
      </c>
      <c r="D23" s="6" t="s">
        <v>140</v>
      </c>
      <c r="E23" s="102">
        <v>45524</v>
      </c>
      <c r="F23" s="95">
        <v>0.58333333333333337</v>
      </c>
      <c r="G23" s="133" t="s">
        <v>161</v>
      </c>
      <c r="H23" s="19" t="s">
        <v>124</v>
      </c>
      <c r="I23" s="13">
        <f t="shared" si="2"/>
        <v>600000</v>
      </c>
      <c r="J23" s="13">
        <v>537000</v>
      </c>
      <c r="K23" s="13">
        <v>63000</v>
      </c>
      <c r="L23" s="13">
        <f t="shared" si="16"/>
        <v>10.5</v>
      </c>
      <c r="M23" s="22">
        <v>5</v>
      </c>
      <c r="N23" s="74">
        <f t="shared" si="3"/>
        <v>1.25</v>
      </c>
      <c r="O23" s="80" t="s">
        <v>14</v>
      </c>
      <c r="P23" s="24">
        <v>5</v>
      </c>
      <c r="Q23" s="72">
        <f t="shared" si="4"/>
        <v>0.25</v>
      </c>
      <c r="R23" s="15">
        <v>17941</v>
      </c>
      <c r="S23" s="17">
        <v>6</v>
      </c>
      <c r="T23" s="17">
        <f t="shared" si="17"/>
        <v>3.344295189788752E-2</v>
      </c>
      <c r="U23" s="22">
        <v>5</v>
      </c>
      <c r="V23" s="74">
        <f t="shared" si="5"/>
        <v>0.5</v>
      </c>
      <c r="W23" s="6">
        <v>3</v>
      </c>
      <c r="X23" s="21">
        <v>3</v>
      </c>
      <c r="Y23" s="72">
        <f t="shared" si="6"/>
        <v>0.15000000000000002</v>
      </c>
      <c r="Z23" s="17">
        <v>101</v>
      </c>
      <c r="AA23" s="17">
        <f t="shared" si="1"/>
        <v>0.56295635694777324</v>
      </c>
      <c r="AB23" s="22">
        <v>10</v>
      </c>
      <c r="AC23" s="74">
        <f t="shared" si="7"/>
        <v>2.5</v>
      </c>
      <c r="AD23" s="17" t="s">
        <v>14</v>
      </c>
      <c r="AE23" s="22">
        <v>5</v>
      </c>
      <c r="AF23" s="74">
        <f t="shared" si="8"/>
        <v>0.25</v>
      </c>
      <c r="AG23" s="11">
        <v>9000</v>
      </c>
      <c r="AH23" s="17"/>
      <c r="AI23" s="17"/>
      <c r="AJ23" s="11">
        <f t="shared" si="9"/>
        <v>50.164427846831281</v>
      </c>
      <c r="AK23" s="22">
        <v>10</v>
      </c>
      <c r="AL23" s="74">
        <f t="shared" si="10"/>
        <v>1.5</v>
      </c>
      <c r="AM23" s="111">
        <v>3</v>
      </c>
      <c r="AN23" s="22">
        <v>10</v>
      </c>
      <c r="AO23" s="74">
        <f t="shared" si="11"/>
        <v>0.5</v>
      </c>
      <c r="AP23" s="4"/>
      <c r="AQ23" s="12" t="s">
        <v>162</v>
      </c>
      <c r="AR23" s="37">
        <f t="shared" si="12"/>
        <v>6.9</v>
      </c>
    </row>
    <row r="24" spans="1:45" ht="63" x14ac:dyDescent="0.4">
      <c r="A24" s="98">
        <v>20</v>
      </c>
      <c r="B24" s="6" t="s">
        <v>132</v>
      </c>
      <c r="C24" s="6" t="s">
        <v>133</v>
      </c>
      <c r="D24" s="6" t="s">
        <v>127</v>
      </c>
      <c r="E24" s="102">
        <v>45524</v>
      </c>
      <c r="F24" s="95">
        <v>0.60416666666666663</v>
      </c>
      <c r="G24" s="63" t="s">
        <v>163</v>
      </c>
      <c r="H24" s="19" t="s">
        <v>124</v>
      </c>
      <c r="I24" s="13">
        <f t="shared" si="2"/>
        <v>1960000</v>
      </c>
      <c r="J24" s="13">
        <v>1764000</v>
      </c>
      <c r="K24" s="13">
        <v>196000</v>
      </c>
      <c r="L24" s="13">
        <f t="shared" si="16"/>
        <v>10</v>
      </c>
      <c r="M24" s="22">
        <v>5</v>
      </c>
      <c r="N24" s="74">
        <f t="shared" si="3"/>
        <v>1.25</v>
      </c>
      <c r="O24" s="80" t="s">
        <v>14</v>
      </c>
      <c r="P24" s="24">
        <v>5</v>
      </c>
      <c r="Q24" s="72">
        <f t="shared" si="4"/>
        <v>0.25</v>
      </c>
      <c r="R24" s="17">
        <v>12809</v>
      </c>
      <c r="S24" s="11">
        <v>10</v>
      </c>
      <c r="T24" s="11">
        <f t="shared" si="17"/>
        <v>7.8070106956046534E-2</v>
      </c>
      <c r="U24" s="22">
        <v>5</v>
      </c>
      <c r="V24" s="74">
        <f t="shared" si="5"/>
        <v>0.5</v>
      </c>
      <c r="W24" s="4">
        <v>1</v>
      </c>
      <c r="X24" s="21">
        <v>1</v>
      </c>
      <c r="Y24" s="72">
        <f t="shared" si="6"/>
        <v>0.05</v>
      </c>
      <c r="Z24" s="11">
        <v>105</v>
      </c>
      <c r="AA24" s="11">
        <f t="shared" si="1"/>
        <v>0.81973612303848853</v>
      </c>
      <c r="AB24" s="22">
        <v>10</v>
      </c>
      <c r="AC24" s="74">
        <f t="shared" si="7"/>
        <v>2.5</v>
      </c>
      <c r="AD24" s="17" t="s">
        <v>14</v>
      </c>
      <c r="AE24" s="22">
        <v>5</v>
      </c>
      <c r="AF24" s="74">
        <f t="shared" si="8"/>
        <v>0.25</v>
      </c>
      <c r="AG24" s="11">
        <v>6893</v>
      </c>
      <c r="AH24" s="11"/>
      <c r="AI24" s="11"/>
      <c r="AJ24" s="11">
        <f t="shared" si="9"/>
        <v>53.813724724802874</v>
      </c>
      <c r="AK24" s="22">
        <v>10</v>
      </c>
      <c r="AL24" s="74">
        <f t="shared" si="10"/>
        <v>1.5</v>
      </c>
      <c r="AM24" s="81">
        <v>2</v>
      </c>
      <c r="AN24" s="22">
        <v>3</v>
      </c>
      <c r="AO24" s="74">
        <f t="shared" si="11"/>
        <v>0.15000000000000002</v>
      </c>
      <c r="AP24" s="4"/>
      <c r="AQ24" s="12" t="s">
        <v>131</v>
      </c>
      <c r="AR24" s="37">
        <f t="shared" si="12"/>
        <v>6.45</v>
      </c>
      <c r="AS24" s="159" t="s">
        <v>168</v>
      </c>
    </row>
    <row r="25" spans="1:45" ht="37.5" x14ac:dyDescent="0.4">
      <c r="A25" s="98">
        <v>21</v>
      </c>
      <c r="B25" s="6" t="s">
        <v>132</v>
      </c>
      <c r="C25" s="6" t="s">
        <v>133</v>
      </c>
      <c r="D25" s="6" t="s">
        <v>127</v>
      </c>
      <c r="E25" s="102">
        <v>45525</v>
      </c>
      <c r="F25" s="95">
        <v>0.61111111111111105</v>
      </c>
      <c r="G25" s="63" t="s">
        <v>164</v>
      </c>
      <c r="H25" s="12" t="s">
        <v>124</v>
      </c>
      <c r="I25" s="13">
        <f t="shared" si="2"/>
        <v>2000000</v>
      </c>
      <c r="J25" s="14">
        <v>1800000</v>
      </c>
      <c r="K25" s="14">
        <v>200000</v>
      </c>
      <c r="L25" s="13">
        <f t="shared" si="16"/>
        <v>10</v>
      </c>
      <c r="M25" s="22">
        <v>5</v>
      </c>
      <c r="N25" s="74">
        <f t="shared" si="3"/>
        <v>1.25</v>
      </c>
      <c r="O25" s="6" t="s">
        <v>14</v>
      </c>
      <c r="P25" s="24">
        <v>5</v>
      </c>
      <c r="Q25" s="72">
        <f t="shared" si="4"/>
        <v>0.25</v>
      </c>
      <c r="R25" s="17">
        <v>12809</v>
      </c>
      <c r="S25" s="17">
        <v>10</v>
      </c>
      <c r="T25" s="11">
        <f t="shared" si="17"/>
        <v>7.8070106956046534E-2</v>
      </c>
      <c r="U25" s="22">
        <v>5</v>
      </c>
      <c r="V25" s="74">
        <f t="shared" si="5"/>
        <v>0.5</v>
      </c>
      <c r="W25" s="6">
        <v>0</v>
      </c>
      <c r="X25" s="21">
        <v>0</v>
      </c>
      <c r="Y25" s="72">
        <f t="shared" si="6"/>
        <v>0</v>
      </c>
      <c r="Z25" s="11">
        <v>103</v>
      </c>
      <c r="AA25" s="11">
        <f t="shared" si="1"/>
        <v>0.80412210164727926</v>
      </c>
      <c r="AB25" s="22">
        <v>10</v>
      </c>
      <c r="AC25" s="74">
        <f t="shared" si="7"/>
        <v>2.5</v>
      </c>
      <c r="AD25" s="17" t="s">
        <v>14</v>
      </c>
      <c r="AE25" s="22">
        <v>5</v>
      </c>
      <c r="AF25" s="74">
        <f t="shared" si="8"/>
        <v>0.25</v>
      </c>
      <c r="AG25" s="11">
        <v>8000</v>
      </c>
      <c r="AH25" s="17"/>
      <c r="AI25" s="11"/>
      <c r="AJ25" s="11">
        <f t="shared" si="9"/>
        <v>62.456085564837224</v>
      </c>
      <c r="AK25" s="22">
        <v>10</v>
      </c>
      <c r="AL25" s="74">
        <f t="shared" si="10"/>
        <v>1.5</v>
      </c>
      <c r="AM25" s="81">
        <v>2</v>
      </c>
      <c r="AN25" s="22">
        <v>3</v>
      </c>
      <c r="AO25" s="74">
        <f t="shared" si="11"/>
        <v>0.15000000000000002</v>
      </c>
      <c r="AP25" s="4"/>
      <c r="AQ25" s="12" t="s">
        <v>131</v>
      </c>
      <c r="AR25" s="37">
        <f t="shared" si="12"/>
        <v>6.4</v>
      </c>
      <c r="AS25" s="159" t="s">
        <v>168</v>
      </c>
    </row>
    <row r="26" spans="1:45" ht="21" hidden="1" x14ac:dyDescent="0.25">
      <c r="A26" s="98">
        <v>22</v>
      </c>
      <c r="B26" s="6"/>
      <c r="C26" s="6"/>
      <c r="D26" s="6"/>
      <c r="E26" s="6"/>
      <c r="F26" s="6"/>
      <c r="G26" s="63"/>
      <c r="H26" s="19"/>
      <c r="I26" s="13"/>
      <c r="J26" s="13"/>
      <c r="K26" s="13"/>
      <c r="L26" s="13" t="e">
        <f t="shared" si="16"/>
        <v>#DIV/0!</v>
      </c>
      <c r="M26" s="22"/>
      <c r="N26" s="74">
        <f t="shared" si="3"/>
        <v>0</v>
      </c>
      <c r="O26" s="6"/>
      <c r="P26" s="24"/>
      <c r="Q26" s="72">
        <f t="shared" si="4"/>
        <v>0</v>
      </c>
      <c r="R26" s="15"/>
      <c r="S26" s="17"/>
      <c r="T26" s="11" t="e">
        <f t="shared" si="17"/>
        <v>#DIV/0!</v>
      </c>
      <c r="U26" s="22"/>
      <c r="V26" s="74">
        <f t="shared" si="5"/>
        <v>0</v>
      </c>
      <c r="W26" s="6"/>
      <c r="X26" s="21"/>
      <c r="Y26" s="72">
        <f t="shared" si="6"/>
        <v>0</v>
      </c>
      <c r="Z26" s="11"/>
      <c r="AA26" s="11" t="e">
        <f t="shared" si="1"/>
        <v>#DIV/0!</v>
      </c>
      <c r="AB26" s="22"/>
      <c r="AC26" s="74">
        <f t="shared" si="7"/>
        <v>0</v>
      </c>
      <c r="AD26" s="17"/>
      <c r="AE26" s="22"/>
      <c r="AF26" s="74">
        <f t="shared" si="8"/>
        <v>0</v>
      </c>
      <c r="AG26" s="11"/>
      <c r="AH26" s="17"/>
      <c r="AI26" s="17"/>
      <c r="AJ26" s="11" t="e">
        <f t="shared" si="9"/>
        <v>#DIV/0!</v>
      </c>
      <c r="AK26" s="22"/>
      <c r="AL26" s="74">
        <f t="shared" si="10"/>
        <v>0</v>
      </c>
      <c r="AM26" s="81"/>
      <c r="AN26" s="22"/>
      <c r="AO26" s="74">
        <f t="shared" si="11"/>
        <v>0</v>
      </c>
      <c r="AP26" s="4"/>
      <c r="AQ26" s="12"/>
      <c r="AR26" s="37">
        <f t="shared" si="12"/>
        <v>0</v>
      </c>
    </row>
    <row r="27" spans="1:45" ht="21" hidden="1" x14ac:dyDescent="0.25">
      <c r="A27" s="98">
        <v>23</v>
      </c>
      <c r="B27" s="6"/>
      <c r="C27" s="6"/>
      <c r="D27" s="6"/>
      <c r="E27" s="6"/>
      <c r="F27" s="6"/>
      <c r="G27" s="63"/>
      <c r="H27" s="19"/>
      <c r="I27" s="13"/>
      <c r="J27" s="14"/>
      <c r="K27" s="14"/>
      <c r="L27" s="13" t="e">
        <f t="shared" si="16"/>
        <v>#DIV/0!</v>
      </c>
      <c r="M27" s="22"/>
      <c r="N27" s="74">
        <f t="shared" si="3"/>
        <v>0</v>
      </c>
      <c r="O27" s="6"/>
      <c r="P27" s="24"/>
      <c r="Q27" s="72">
        <f t="shared" si="4"/>
        <v>0</v>
      </c>
      <c r="R27" s="15"/>
      <c r="S27" s="11"/>
      <c r="T27" s="11" t="e">
        <f t="shared" si="17"/>
        <v>#DIV/0!</v>
      </c>
      <c r="U27" s="22"/>
      <c r="V27" s="74">
        <f t="shared" si="5"/>
        <v>0</v>
      </c>
      <c r="W27" s="6"/>
      <c r="X27" s="21"/>
      <c r="Y27" s="72">
        <f t="shared" si="6"/>
        <v>0</v>
      </c>
      <c r="Z27" s="11"/>
      <c r="AA27" s="11" t="e">
        <f t="shared" si="1"/>
        <v>#DIV/0!</v>
      </c>
      <c r="AB27" s="22"/>
      <c r="AC27" s="74">
        <f t="shared" si="7"/>
        <v>0</v>
      </c>
      <c r="AD27" s="17"/>
      <c r="AE27" s="22"/>
      <c r="AF27" s="74">
        <f t="shared" si="8"/>
        <v>0</v>
      </c>
      <c r="AG27" s="11"/>
      <c r="AH27" s="17"/>
      <c r="AI27" s="17"/>
      <c r="AJ27" s="11" t="e">
        <f t="shared" si="9"/>
        <v>#DIV/0!</v>
      </c>
      <c r="AK27" s="22"/>
      <c r="AL27" s="74">
        <f t="shared" si="10"/>
        <v>0</v>
      </c>
      <c r="AM27" s="81"/>
      <c r="AN27" s="22"/>
      <c r="AO27" s="74">
        <f t="shared" si="11"/>
        <v>0</v>
      </c>
      <c r="AP27" s="4"/>
      <c r="AQ27" s="12"/>
      <c r="AR27" s="37">
        <f t="shared" si="12"/>
        <v>0</v>
      </c>
    </row>
    <row r="28" spans="1:45" ht="21" hidden="1" x14ac:dyDescent="0.25">
      <c r="A28" s="98">
        <v>24</v>
      </c>
      <c r="B28" s="6"/>
      <c r="C28" s="6"/>
      <c r="D28" s="6"/>
      <c r="E28" s="6"/>
      <c r="F28" s="6"/>
      <c r="G28" s="63"/>
      <c r="H28" s="19"/>
      <c r="I28" s="13"/>
      <c r="J28" s="13"/>
      <c r="K28" s="13"/>
      <c r="L28" s="13" t="e">
        <f t="shared" si="16"/>
        <v>#DIV/0!</v>
      </c>
      <c r="M28" s="22"/>
      <c r="N28" s="74">
        <f t="shared" si="3"/>
        <v>0</v>
      </c>
      <c r="O28" s="4"/>
      <c r="P28" s="24"/>
      <c r="Q28" s="72">
        <f t="shared" si="4"/>
        <v>0</v>
      </c>
      <c r="R28" s="15"/>
      <c r="S28" s="17"/>
      <c r="T28" s="11" t="e">
        <f t="shared" si="17"/>
        <v>#DIV/0!</v>
      </c>
      <c r="U28" s="22"/>
      <c r="V28" s="74">
        <f t="shared" si="5"/>
        <v>0</v>
      </c>
      <c r="W28" s="6"/>
      <c r="X28" s="21"/>
      <c r="Y28" s="72">
        <f t="shared" si="6"/>
        <v>0</v>
      </c>
      <c r="Z28" s="17"/>
      <c r="AA28" s="11" t="e">
        <f t="shared" si="1"/>
        <v>#DIV/0!</v>
      </c>
      <c r="AB28" s="22"/>
      <c r="AC28" s="74">
        <f t="shared" si="7"/>
        <v>0</v>
      </c>
      <c r="AD28" s="17"/>
      <c r="AE28" s="22"/>
      <c r="AF28" s="74">
        <f t="shared" si="8"/>
        <v>0</v>
      </c>
      <c r="AG28" s="11"/>
      <c r="AH28" s="17"/>
      <c r="AI28" s="17"/>
      <c r="AJ28" s="11" t="e">
        <f t="shared" si="9"/>
        <v>#DIV/0!</v>
      </c>
      <c r="AK28" s="22"/>
      <c r="AL28" s="74">
        <f t="shared" si="10"/>
        <v>0</v>
      </c>
      <c r="AM28" s="81"/>
      <c r="AN28" s="22"/>
      <c r="AO28" s="74">
        <f t="shared" si="11"/>
        <v>0</v>
      </c>
      <c r="AP28" s="6"/>
      <c r="AQ28" s="12"/>
      <c r="AR28" s="37">
        <f t="shared" si="12"/>
        <v>0</v>
      </c>
    </row>
    <row r="29" spans="1:45" ht="21" hidden="1" x14ac:dyDescent="0.25">
      <c r="A29" s="98">
        <v>25</v>
      </c>
      <c r="B29" s="6"/>
      <c r="C29" s="6"/>
      <c r="D29" s="6"/>
      <c r="E29" s="6"/>
      <c r="F29" s="6"/>
      <c r="G29" s="63"/>
      <c r="H29" s="19"/>
      <c r="I29" s="13"/>
      <c r="J29" s="13"/>
      <c r="K29" s="13"/>
      <c r="L29" s="13" t="e">
        <f t="shared" ref="L29:L37" si="18">K29*100/I29</f>
        <v>#DIV/0!</v>
      </c>
      <c r="M29" s="22"/>
      <c r="N29" s="74">
        <f t="shared" si="3"/>
        <v>0</v>
      </c>
      <c r="O29" s="80"/>
      <c r="P29" s="24"/>
      <c r="Q29" s="72">
        <f t="shared" si="4"/>
        <v>0</v>
      </c>
      <c r="R29" s="15"/>
      <c r="S29" s="17"/>
      <c r="T29" s="17" t="e">
        <f t="shared" ref="T29:T37" si="19">S29*100/R29</f>
        <v>#DIV/0!</v>
      </c>
      <c r="U29" s="22"/>
      <c r="V29" s="74">
        <f t="shared" si="5"/>
        <v>0</v>
      </c>
      <c r="W29" s="6"/>
      <c r="X29" s="21"/>
      <c r="Y29" s="72">
        <f t="shared" si="6"/>
        <v>0</v>
      </c>
      <c r="Z29" s="17"/>
      <c r="AA29" s="17" t="e">
        <f t="shared" si="1"/>
        <v>#DIV/0!</v>
      </c>
      <c r="AB29" s="22"/>
      <c r="AC29" s="74">
        <f t="shared" si="7"/>
        <v>0</v>
      </c>
      <c r="AD29" s="17"/>
      <c r="AE29" s="22"/>
      <c r="AF29" s="74">
        <f t="shared" si="8"/>
        <v>0</v>
      </c>
      <c r="AG29" s="11"/>
      <c r="AH29" s="17"/>
      <c r="AI29" s="17"/>
      <c r="AJ29" s="11" t="e">
        <f t="shared" si="9"/>
        <v>#DIV/0!</v>
      </c>
      <c r="AK29" s="22"/>
      <c r="AL29" s="74">
        <f t="shared" si="10"/>
        <v>0</v>
      </c>
      <c r="AM29" s="81"/>
      <c r="AN29" s="22"/>
      <c r="AO29" s="74">
        <f t="shared" si="11"/>
        <v>0</v>
      </c>
      <c r="AP29" s="4"/>
      <c r="AQ29" s="12"/>
      <c r="AR29" s="37">
        <f t="shared" si="12"/>
        <v>0</v>
      </c>
    </row>
    <row r="30" spans="1:45" ht="21" hidden="1" x14ac:dyDescent="0.25">
      <c r="A30" s="98">
        <v>26</v>
      </c>
      <c r="B30" s="6"/>
      <c r="C30" s="6"/>
      <c r="D30" s="6"/>
      <c r="E30" s="6"/>
      <c r="F30" s="6"/>
      <c r="G30" s="63"/>
      <c r="H30" s="19"/>
      <c r="I30" s="13"/>
      <c r="J30" s="14"/>
      <c r="K30" s="14"/>
      <c r="L30" s="13" t="e">
        <f t="shared" si="18"/>
        <v>#DIV/0!</v>
      </c>
      <c r="M30" s="22"/>
      <c r="N30" s="74">
        <f t="shared" si="3"/>
        <v>0</v>
      </c>
      <c r="O30" s="4"/>
      <c r="P30" s="24"/>
      <c r="Q30" s="72">
        <f t="shared" si="4"/>
        <v>0</v>
      </c>
      <c r="R30" s="15"/>
      <c r="S30" s="11"/>
      <c r="T30" s="11" t="e">
        <f t="shared" si="19"/>
        <v>#DIV/0!</v>
      </c>
      <c r="U30" s="22"/>
      <c r="V30" s="74">
        <f t="shared" si="5"/>
        <v>0</v>
      </c>
      <c r="W30" s="4"/>
      <c r="X30" s="21"/>
      <c r="Y30" s="72">
        <f t="shared" si="6"/>
        <v>0</v>
      </c>
      <c r="Z30" s="11"/>
      <c r="AA30" s="11" t="e">
        <f t="shared" si="1"/>
        <v>#DIV/0!</v>
      </c>
      <c r="AB30" s="22"/>
      <c r="AC30" s="74">
        <f t="shared" si="7"/>
        <v>0</v>
      </c>
      <c r="AD30" s="17"/>
      <c r="AE30" s="22"/>
      <c r="AF30" s="74">
        <f t="shared" si="8"/>
        <v>0</v>
      </c>
      <c r="AG30" s="11"/>
      <c r="AH30" s="11"/>
      <c r="AI30" s="11"/>
      <c r="AJ30" s="11" t="e">
        <f t="shared" si="9"/>
        <v>#DIV/0!</v>
      </c>
      <c r="AK30" s="22"/>
      <c r="AL30" s="74">
        <f t="shared" si="10"/>
        <v>0</v>
      </c>
      <c r="AM30" s="81"/>
      <c r="AN30" s="22"/>
      <c r="AO30" s="74">
        <f t="shared" si="11"/>
        <v>0</v>
      </c>
      <c r="AP30" s="4"/>
      <c r="AQ30" s="12"/>
      <c r="AR30" s="37">
        <f t="shared" si="12"/>
        <v>0</v>
      </c>
    </row>
    <row r="31" spans="1:45" ht="21" hidden="1" x14ac:dyDescent="0.25">
      <c r="A31" s="98">
        <v>27</v>
      </c>
      <c r="B31" s="6"/>
      <c r="C31" s="6"/>
      <c r="D31" s="6"/>
      <c r="E31" s="6"/>
      <c r="F31" s="6"/>
      <c r="G31" s="63"/>
      <c r="H31" s="19"/>
      <c r="I31" s="13"/>
      <c r="J31" s="14"/>
      <c r="K31" s="14"/>
      <c r="L31" s="13" t="e">
        <f t="shared" si="18"/>
        <v>#DIV/0!</v>
      </c>
      <c r="M31" s="22"/>
      <c r="N31" s="74">
        <f t="shared" si="3"/>
        <v>0</v>
      </c>
      <c r="O31" s="4"/>
      <c r="P31" s="24"/>
      <c r="Q31" s="72">
        <f t="shared" si="4"/>
        <v>0</v>
      </c>
      <c r="R31" s="15"/>
      <c r="S31" s="11"/>
      <c r="T31" s="11" t="e">
        <f t="shared" si="19"/>
        <v>#DIV/0!</v>
      </c>
      <c r="U31" s="22"/>
      <c r="V31" s="74">
        <f t="shared" si="5"/>
        <v>0</v>
      </c>
      <c r="W31" s="4"/>
      <c r="X31" s="21"/>
      <c r="Y31" s="72">
        <f t="shared" si="6"/>
        <v>0</v>
      </c>
      <c r="Z31" s="17"/>
      <c r="AA31" s="11" t="e">
        <f t="shared" si="1"/>
        <v>#DIV/0!</v>
      </c>
      <c r="AB31" s="22"/>
      <c r="AC31" s="74">
        <f t="shared" si="7"/>
        <v>0</v>
      </c>
      <c r="AD31" s="17"/>
      <c r="AE31" s="22"/>
      <c r="AF31" s="74">
        <f t="shared" si="8"/>
        <v>0</v>
      </c>
      <c r="AG31" s="11"/>
      <c r="AH31" s="11"/>
      <c r="AI31" s="11"/>
      <c r="AJ31" s="11" t="e">
        <f t="shared" si="9"/>
        <v>#DIV/0!</v>
      </c>
      <c r="AK31" s="22"/>
      <c r="AL31" s="74">
        <f t="shared" si="10"/>
        <v>0</v>
      </c>
      <c r="AM31" s="81"/>
      <c r="AN31" s="22"/>
      <c r="AO31" s="74">
        <f t="shared" si="11"/>
        <v>0</v>
      </c>
      <c r="AP31" s="4"/>
      <c r="AQ31" s="12"/>
      <c r="AR31" s="37">
        <f t="shared" si="12"/>
        <v>0</v>
      </c>
    </row>
    <row r="32" spans="1:45" ht="21" hidden="1" x14ac:dyDescent="0.25">
      <c r="A32" s="98">
        <v>28</v>
      </c>
      <c r="B32" s="6"/>
      <c r="C32" s="6"/>
      <c r="D32" s="6"/>
      <c r="E32" s="6"/>
      <c r="F32" s="6"/>
      <c r="G32" s="63"/>
      <c r="H32" s="19"/>
      <c r="I32" s="13"/>
      <c r="J32" s="14"/>
      <c r="K32" s="14"/>
      <c r="L32" s="13" t="e">
        <f t="shared" si="18"/>
        <v>#DIV/0!</v>
      </c>
      <c r="M32" s="22"/>
      <c r="N32" s="74">
        <f t="shared" si="3"/>
        <v>0</v>
      </c>
      <c r="O32" s="4"/>
      <c r="P32" s="24"/>
      <c r="Q32" s="72">
        <f t="shared" si="4"/>
        <v>0</v>
      </c>
      <c r="R32" s="15"/>
      <c r="S32" s="11"/>
      <c r="T32" s="11" t="e">
        <f t="shared" si="19"/>
        <v>#DIV/0!</v>
      </c>
      <c r="U32" s="22"/>
      <c r="V32" s="74">
        <f t="shared" si="5"/>
        <v>0</v>
      </c>
      <c r="W32" s="4"/>
      <c r="X32" s="21"/>
      <c r="Y32" s="72">
        <f t="shared" si="6"/>
        <v>0</v>
      </c>
      <c r="Z32" s="11"/>
      <c r="AA32" s="11" t="e">
        <f t="shared" si="1"/>
        <v>#DIV/0!</v>
      </c>
      <c r="AB32" s="22"/>
      <c r="AC32" s="74">
        <f t="shared" si="7"/>
        <v>0</v>
      </c>
      <c r="AD32" s="17"/>
      <c r="AE32" s="22"/>
      <c r="AF32" s="74">
        <f t="shared" si="8"/>
        <v>0</v>
      </c>
      <c r="AG32" s="11"/>
      <c r="AH32" s="17"/>
      <c r="AI32" s="17"/>
      <c r="AJ32" s="11" t="e">
        <f t="shared" si="9"/>
        <v>#DIV/0!</v>
      </c>
      <c r="AK32" s="22"/>
      <c r="AL32" s="74">
        <f t="shared" si="10"/>
        <v>0</v>
      </c>
      <c r="AM32" s="81"/>
      <c r="AN32" s="22"/>
      <c r="AO32" s="74">
        <f t="shared" si="11"/>
        <v>0</v>
      </c>
      <c r="AP32" s="4"/>
      <c r="AQ32" s="12"/>
      <c r="AR32" s="37">
        <f t="shared" si="12"/>
        <v>0</v>
      </c>
    </row>
    <row r="33" spans="1:44" ht="21" hidden="1" x14ac:dyDescent="0.25">
      <c r="A33" s="98">
        <v>29</v>
      </c>
      <c r="B33" s="4"/>
      <c r="C33" s="4"/>
      <c r="D33" s="4"/>
      <c r="E33" s="4"/>
      <c r="F33" s="4"/>
      <c r="G33" s="63"/>
      <c r="H33" s="12"/>
      <c r="I33" s="13"/>
      <c r="J33" s="13"/>
      <c r="K33" s="14"/>
      <c r="L33" s="13" t="e">
        <f t="shared" si="18"/>
        <v>#DIV/0!</v>
      </c>
      <c r="M33" s="22"/>
      <c r="N33" s="74">
        <f t="shared" si="3"/>
        <v>0</v>
      </c>
      <c r="O33" s="80"/>
      <c r="P33" s="24"/>
      <c r="Q33" s="72">
        <f t="shared" si="4"/>
        <v>0</v>
      </c>
      <c r="R33" s="15"/>
      <c r="S33" s="17"/>
      <c r="T33" s="17" t="e">
        <f t="shared" si="19"/>
        <v>#DIV/0!</v>
      </c>
      <c r="U33" s="22"/>
      <c r="V33" s="74">
        <f t="shared" si="5"/>
        <v>0</v>
      </c>
      <c r="W33" s="4"/>
      <c r="X33" s="21"/>
      <c r="Y33" s="72">
        <f t="shared" si="6"/>
        <v>0</v>
      </c>
      <c r="Z33" s="17"/>
      <c r="AA33" s="17" t="e">
        <f t="shared" si="1"/>
        <v>#DIV/0!</v>
      </c>
      <c r="AB33" s="22"/>
      <c r="AC33" s="74">
        <f t="shared" si="7"/>
        <v>0</v>
      </c>
      <c r="AD33" s="17"/>
      <c r="AE33" s="22"/>
      <c r="AF33" s="74">
        <f t="shared" si="8"/>
        <v>0</v>
      </c>
      <c r="AG33" s="11"/>
      <c r="AH33" s="17"/>
      <c r="AI33" s="17"/>
      <c r="AJ33" s="11" t="e">
        <f t="shared" si="9"/>
        <v>#DIV/0!</v>
      </c>
      <c r="AK33" s="22"/>
      <c r="AL33" s="74">
        <f t="shared" si="10"/>
        <v>0</v>
      </c>
      <c r="AM33" s="81"/>
      <c r="AN33" s="22"/>
      <c r="AO33" s="74">
        <f t="shared" si="11"/>
        <v>0</v>
      </c>
      <c r="AP33" s="4"/>
      <c r="AQ33" s="12"/>
      <c r="AR33" s="37">
        <f t="shared" si="12"/>
        <v>0</v>
      </c>
    </row>
    <row r="34" spans="1:44" ht="21" hidden="1" x14ac:dyDescent="0.25">
      <c r="A34" s="98">
        <v>30</v>
      </c>
      <c r="B34" s="6"/>
      <c r="C34" s="6"/>
      <c r="D34" s="4"/>
      <c r="E34" s="4"/>
      <c r="F34" s="4"/>
      <c r="G34" s="63"/>
      <c r="H34" s="12"/>
      <c r="I34" s="13"/>
      <c r="J34" s="14"/>
      <c r="K34" s="14"/>
      <c r="L34" s="13" t="e">
        <f t="shared" si="18"/>
        <v>#DIV/0!</v>
      </c>
      <c r="M34" s="22"/>
      <c r="N34" s="74">
        <f t="shared" si="3"/>
        <v>0</v>
      </c>
      <c r="O34" s="4"/>
      <c r="P34" s="24"/>
      <c r="Q34" s="72">
        <f t="shared" si="4"/>
        <v>0</v>
      </c>
      <c r="R34" s="15"/>
      <c r="S34" s="17"/>
      <c r="T34" s="11" t="e">
        <f t="shared" si="19"/>
        <v>#DIV/0!</v>
      </c>
      <c r="U34" s="22"/>
      <c r="V34" s="74">
        <f t="shared" si="5"/>
        <v>0</v>
      </c>
      <c r="W34" s="4"/>
      <c r="X34" s="21"/>
      <c r="Y34" s="72">
        <f t="shared" si="6"/>
        <v>0</v>
      </c>
      <c r="Z34" s="17"/>
      <c r="AA34" s="11" t="e">
        <f t="shared" si="1"/>
        <v>#DIV/0!</v>
      </c>
      <c r="AB34" s="22"/>
      <c r="AC34" s="74">
        <f t="shared" si="7"/>
        <v>0</v>
      </c>
      <c r="AD34" s="17"/>
      <c r="AE34" s="22"/>
      <c r="AF34" s="74">
        <f t="shared" si="8"/>
        <v>0</v>
      </c>
      <c r="AG34" s="11"/>
      <c r="AH34" s="11"/>
      <c r="AI34" s="11"/>
      <c r="AJ34" s="11" t="e">
        <f t="shared" si="9"/>
        <v>#DIV/0!</v>
      </c>
      <c r="AK34" s="22"/>
      <c r="AL34" s="74">
        <f t="shared" si="10"/>
        <v>0</v>
      </c>
      <c r="AM34" s="81"/>
      <c r="AN34" s="22"/>
      <c r="AO34" s="74">
        <f t="shared" si="11"/>
        <v>0</v>
      </c>
      <c r="AP34" s="4"/>
      <c r="AQ34" s="12"/>
      <c r="AR34" s="37">
        <f t="shared" si="12"/>
        <v>0</v>
      </c>
    </row>
    <row r="35" spans="1:44" ht="21" hidden="1" x14ac:dyDescent="0.25">
      <c r="A35" s="98">
        <v>31</v>
      </c>
      <c r="B35" s="4"/>
      <c r="C35" s="4"/>
      <c r="D35" s="4"/>
      <c r="E35" s="4"/>
      <c r="F35" s="4"/>
      <c r="G35" s="63"/>
      <c r="H35" s="12"/>
      <c r="I35" s="13"/>
      <c r="J35" s="14"/>
      <c r="K35" s="14"/>
      <c r="L35" s="13" t="e">
        <f t="shared" si="18"/>
        <v>#DIV/0!</v>
      </c>
      <c r="M35" s="22"/>
      <c r="N35" s="74">
        <f t="shared" si="3"/>
        <v>0</v>
      </c>
      <c r="O35" s="4"/>
      <c r="P35" s="24"/>
      <c r="Q35" s="72">
        <f t="shared" si="4"/>
        <v>0</v>
      </c>
      <c r="R35" s="15"/>
      <c r="S35" s="11"/>
      <c r="T35" s="11" t="e">
        <f t="shared" si="19"/>
        <v>#DIV/0!</v>
      </c>
      <c r="U35" s="22"/>
      <c r="V35" s="74">
        <f t="shared" si="5"/>
        <v>0</v>
      </c>
      <c r="W35" s="4"/>
      <c r="X35" s="21"/>
      <c r="Y35" s="72">
        <f t="shared" si="6"/>
        <v>0</v>
      </c>
      <c r="Z35" s="17"/>
      <c r="AA35" s="11" t="e">
        <f t="shared" si="1"/>
        <v>#DIV/0!</v>
      </c>
      <c r="AB35" s="22"/>
      <c r="AC35" s="74">
        <f t="shared" si="7"/>
        <v>0</v>
      </c>
      <c r="AD35" s="17"/>
      <c r="AE35" s="22"/>
      <c r="AF35" s="74">
        <f t="shared" si="8"/>
        <v>0</v>
      </c>
      <c r="AG35" s="11"/>
      <c r="AH35" s="11"/>
      <c r="AI35" s="17"/>
      <c r="AJ35" s="11" t="e">
        <f t="shared" si="9"/>
        <v>#DIV/0!</v>
      </c>
      <c r="AK35" s="22"/>
      <c r="AL35" s="74">
        <f t="shared" si="10"/>
        <v>0</v>
      </c>
      <c r="AM35" s="81"/>
      <c r="AN35" s="22"/>
      <c r="AO35" s="74">
        <f t="shared" si="11"/>
        <v>0</v>
      </c>
      <c r="AP35" s="4"/>
      <c r="AQ35" s="12"/>
      <c r="AR35" s="37">
        <f t="shared" si="12"/>
        <v>0</v>
      </c>
    </row>
    <row r="36" spans="1:44" ht="21" hidden="1" x14ac:dyDescent="0.25">
      <c r="A36" s="98">
        <v>32</v>
      </c>
      <c r="B36" s="4"/>
      <c r="C36" s="4"/>
      <c r="D36" s="4"/>
      <c r="E36" s="4"/>
      <c r="F36" s="4"/>
      <c r="G36" s="63"/>
      <c r="H36" s="12"/>
      <c r="I36" s="13"/>
      <c r="J36" s="14"/>
      <c r="K36" s="14"/>
      <c r="L36" s="13" t="e">
        <f t="shared" si="18"/>
        <v>#DIV/0!</v>
      </c>
      <c r="M36" s="22"/>
      <c r="N36" s="74">
        <f t="shared" si="3"/>
        <v>0</v>
      </c>
      <c r="O36" s="4"/>
      <c r="P36" s="24"/>
      <c r="Q36" s="72">
        <f t="shared" si="4"/>
        <v>0</v>
      </c>
      <c r="R36" s="15"/>
      <c r="S36" s="11"/>
      <c r="T36" s="11" t="e">
        <f t="shared" si="19"/>
        <v>#DIV/0!</v>
      </c>
      <c r="U36" s="22"/>
      <c r="V36" s="74">
        <f t="shared" si="5"/>
        <v>0</v>
      </c>
      <c r="W36" s="4"/>
      <c r="X36" s="21"/>
      <c r="Y36" s="72">
        <f t="shared" si="6"/>
        <v>0</v>
      </c>
      <c r="Z36" s="17"/>
      <c r="AA36" s="11" t="e">
        <f t="shared" si="1"/>
        <v>#DIV/0!</v>
      </c>
      <c r="AB36" s="22"/>
      <c r="AC36" s="74">
        <f t="shared" si="7"/>
        <v>0</v>
      </c>
      <c r="AD36" s="17"/>
      <c r="AE36" s="22"/>
      <c r="AF36" s="74">
        <f t="shared" si="8"/>
        <v>0</v>
      </c>
      <c r="AG36" s="11"/>
      <c r="AH36" s="11"/>
      <c r="AI36" s="17"/>
      <c r="AJ36" s="11" t="e">
        <f t="shared" si="9"/>
        <v>#DIV/0!</v>
      </c>
      <c r="AK36" s="22"/>
      <c r="AL36" s="74">
        <f t="shared" si="10"/>
        <v>0</v>
      </c>
      <c r="AM36" s="81"/>
      <c r="AN36" s="22"/>
      <c r="AO36" s="74">
        <f t="shared" si="11"/>
        <v>0</v>
      </c>
      <c r="AP36" s="4"/>
      <c r="AQ36" s="12"/>
      <c r="AR36" s="37">
        <f t="shared" si="12"/>
        <v>0</v>
      </c>
    </row>
    <row r="37" spans="1:44" ht="21" hidden="1" x14ac:dyDescent="0.25">
      <c r="A37" s="98">
        <v>33</v>
      </c>
      <c r="B37" s="4"/>
      <c r="C37" s="4"/>
      <c r="D37" s="4"/>
      <c r="E37" s="4"/>
      <c r="F37" s="4"/>
      <c r="G37" s="63"/>
      <c r="H37" s="12"/>
      <c r="I37" s="13"/>
      <c r="J37" s="14"/>
      <c r="K37" s="14"/>
      <c r="L37" s="13" t="e">
        <f t="shared" si="18"/>
        <v>#DIV/0!</v>
      </c>
      <c r="M37" s="22"/>
      <c r="N37" s="74">
        <f t="shared" si="3"/>
        <v>0</v>
      </c>
      <c r="O37" s="4"/>
      <c r="P37" s="24"/>
      <c r="Q37" s="72">
        <f t="shared" si="4"/>
        <v>0</v>
      </c>
      <c r="R37" s="15"/>
      <c r="S37" s="11"/>
      <c r="T37" s="11" t="e">
        <f t="shared" si="19"/>
        <v>#DIV/0!</v>
      </c>
      <c r="U37" s="22"/>
      <c r="V37" s="74">
        <f t="shared" si="5"/>
        <v>0</v>
      </c>
      <c r="W37" s="6"/>
      <c r="X37" s="21"/>
      <c r="Y37" s="72">
        <f t="shared" si="6"/>
        <v>0</v>
      </c>
      <c r="Z37" s="17"/>
      <c r="AA37" s="11" t="e">
        <f t="shared" si="1"/>
        <v>#DIV/0!</v>
      </c>
      <c r="AB37" s="22"/>
      <c r="AC37" s="74">
        <f t="shared" si="7"/>
        <v>0</v>
      </c>
      <c r="AD37" s="17"/>
      <c r="AE37" s="22"/>
      <c r="AF37" s="74">
        <f t="shared" si="8"/>
        <v>0</v>
      </c>
      <c r="AG37" s="11"/>
      <c r="AH37" s="17"/>
      <c r="AI37" s="17"/>
      <c r="AJ37" s="11" t="e">
        <f t="shared" si="9"/>
        <v>#DIV/0!</v>
      </c>
      <c r="AK37" s="22"/>
      <c r="AL37" s="74">
        <f t="shared" si="10"/>
        <v>0</v>
      </c>
      <c r="AM37" s="81"/>
      <c r="AN37" s="22"/>
      <c r="AO37" s="74">
        <f t="shared" si="11"/>
        <v>0</v>
      </c>
      <c r="AP37" s="4"/>
      <c r="AQ37" s="12"/>
      <c r="AR37" s="37">
        <f t="shared" si="12"/>
        <v>0</v>
      </c>
    </row>
    <row r="38" spans="1:44" ht="21" hidden="1" x14ac:dyDescent="0.25">
      <c r="A38" s="98">
        <v>34</v>
      </c>
      <c r="B38" s="4"/>
      <c r="C38" s="4"/>
      <c r="D38" s="4"/>
      <c r="E38" s="4"/>
      <c r="F38" s="4"/>
      <c r="G38" s="63"/>
      <c r="H38" s="12"/>
      <c r="I38" s="13"/>
      <c r="J38" s="14"/>
      <c r="K38" s="14"/>
      <c r="L38" s="13" t="e">
        <f t="shared" ref="L38" si="20">K38*100/I38</f>
        <v>#DIV/0!</v>
      </c>
      <c r="M38" s="22"/>
      <c r="N38" s="74">
        <f t="shared" si="3"/>
        <v>0</v>
      </c>
      <c r="O38" s="4"/>
      <c r="P38" s="24"/>
      <c r="Q38" s="72">
        <f t="shared" si="4"/>
        <v>0</v>
      </c>
      <c r="R38" s="15"/>
      <c r="S38" s="11"/>
      <c r="T38" s="11" t="e">
        <f t="shared" ref="T38" si="21">S38*100/R38</f>
        <v>#DIV/0!</v>
      </c>
      <c r="U38" s="22"/>
      <c r="V38" s="74">
        <f t="shared" si="5"/>
        <v>0</v>
      </c>
      <c r="W38" s="6"/>
      <c r="X38" s="21"/>
      <c r="Y38" s="72">
        <f t="shared" si="6"/>
        <v>0</v>
      </c>
      <c r="Z38" s="17"/>
      <c r="AA38" s="11" t="e">
        <f t="shared" si="1"/>
        <v>#DIV/0!</v>
      </c>
      <c r="AB38" s="22"/>
      <c r="AC38" s="74">
        <f t="shared" si="7"/>
        <v>0</v>
      </c>
      <c r="AD38" s="17"/>
      <c r="AE38" s="22"/>
      <c r="AF38" s="74">
        <f t="shared" si="8"/>
        <v>0</v>
      </c>
      <c r="AG38" s="11"/>
      <c r="AH38" s="17"/>
      <c r="AI38" s="17"/>
      <c r="AJ38" s="11" t="e">
        <f t="shared" si="9"/>
        <v>#DIV/0!</v>
      </c>
      <c r="AK38" s="22"/>
      <c r="AL38" s="74">
        <f t="shared" si="10"/>
        <v>0</v>
      </c>
      <c r="AM38" s="81"/>
      <c r="AN38" s="22"/>
      <c r="AO38" s="74">
        <f t="shared" si="11"/>
        <v>0</v>
      </c>
      <c r="AP38" s="4"/>
      <c r="AQ38" s="12"/>
      <c r="AR38" s="37">
        <f t="shared" si="12"/>
        <v>0</v>
      </c>
    </row>
    <row r="39" spans="1:44" ht="21" hidden="1" x14ac:dyDescent="0.25">
      <c r="A39" s="98"/>
      <c r="B39" s="4"/>
      <c r="C39" s="4"/>
      <c r="D39" s="4"/>
      <c r="E39" s="4"/>
      <c r="F39" s="4"/>
      <c r="G39" s="30"/>
      <c r="H39" s="12"/>
      <c r="I39" s="13"/>
      <c r="J39" s="14"/>
      <c r="K39" s="14"/>
      <c r="L39" s="13"/>
      <c r="M39" s="22"/>
      <c r="N39" s="74">
        <f t="shared" si="3"/>
        <v>0</v>
      </c>
      <c r="O39" s="4"/>
      <c r="P39" s="24"/>
      <c r="Q39" s="72">
        <f t="shared" si="4"/>
        <v>0</v>
      </c>
      <c r="R39" s="15"/>
      <c r="S39" s="11"/>
      <c r="T39" s="11"/>
      <c r="U39" s="22"/>
      <c r="V39" s="74">
        <f t="shared" si="5"/>
        <v>0</v>
      </c>
      <c r="W39" s="6"/>
      <c r="X39" s="21"/>
      <c r="Y39" s="72">
        <f t="shared" si="6"/>
        <v>0</v>
      </c>
      <c r="Z39" s="17"/>
      <c r="AA39" s="11"/>
      <c r="AB39" s="22"/>
      <c r="AC39" s="74">
        <f t="shared" si="7"/>
        <v>0</v>
      </c>
      <c r="AD39" s="17"/>
      <c r="AE39" s="22"/>
      <c r="AF39" s="74">
        <f t="shared" si="8"/>
        <v>0</v>
      </c>
      <c r="AG39" s="11"/>
      <c r="AH39" s="17"/>
      <c r="AI39" s="17"/>
      <c r="AJ39" s="11"/>
      <c r="AK39" s="22"/>
      <c r="AL39" s="74">
        <f t="shared" si="10"/>
        <v>0</v>
      </c>
      <c r="AM39" s="81"/>
      <c r="AN39" s="22"/>
      <c r="AO39" s="74">
        <f t="shared" si="11"/>
        <v>0</v>
      </c>
      <c r="AP39" s="4"/>
      <c r="AQ39" s="12"/>
      <c r="AR39" s="37">
        <f t="shared" si="12"/>
        <v>0</v>
      </c>
    </row>
    <row r="40" spans="1:44" ht="37.5" x14ac:dyDescent="0.25">
      <c r="G40" s="46" t="s">
        <v>165</v>
      </c>
      <c r="H40" s="44"/>
      <c r="I40" s="42">
        <f>SUM(I5:I37)</f>
        <v>40234604</v>
      </c>
      <c r="J40" s="42">
        <f>SUM(J5:J38)</f>
        <v>34389608.299999997</v>
      </c>
      <c r="K40" s="42">
        <f>SUM(K5:K38)</f>
        <v>5844995.7000000002</v>
      </c>
      <c r="L40" s="36"/>
      <c r="M40" s="36"/>
      <c r="O40" s="93"/>
      <c r="P40" s="36"/>
      <c r="R40" s="36"/>
      <c r="S40" s="36"/>
      <c r="T40" s="36"/>
      <c r="U40" s="36"/>
      <c r="W40" s="93"/>
      <c r="X40" s="93"/>
      <c r="Z40" s="36"/>
      <c r="AA40" s="36"/>
      <c r="AB40" s="36"/>
      <c r="AE40" s="36"/>
      <c r="AG40" s="36"/>
      <c r="AH40" s="36"/>
      <c r="AI40" s="36"/>
      <c r="AJ40" s="36"/>
      <c r="AK40" s="36"/>
      <c r="AP40" s="50"/>
      <c r="AQ40" s="36"/>
      <c r="AR40" s="40"/>
    </row>
    <row r="41" spans="1:44" ht="21" x14ac:dyDescent="0.3">
      <c r="B41" s="39"/>
      <c r="C41" s="39"/>
      <c r="D41" s="39"/>
      <c r="E41" s="43"/>
      <c r="F41" s="43"/>
      <c r="I41" s="45"/>
      <c r="J41" s="45"/>
      <c r="K41" s="45"/>
      <c r="L41" s="36"/>
      <c r="M41" s="36"/>
      <c r="O41" s="93"/>
      <c r="P41" s="36"/>
      <c r="R41" s="36"/>
      <c r="S41" s="36"/>
      <c r="T41" s="36"/>
      <c r="U41" s="36"/>
      <c r="W41" s="93"/>
      <c r="X41" s="93"/>
      <c r="Z41" s="36"/>
      <c r="AA41" s="36"/>
      <c r="AB41" s="36"/>
      <c r="AE41" s="36"/>
      <c r="AG41" s="36"/>
      <c r="AH41" s="36"/>
      <c r="AI41" s="36"/>
      <c r="AJ41" s="36"/>
      <c r="AK41" s="36"/>
      <c r="AP41" s="50"/>
      <c r="AQ41" s="36"/>
      <c r="AR41" s="40"/>
    </row>
    <row r="42" spans="1:44" ht="78.75" x14ac:dyDescent="0.4">
      <c r="F42" s="125" t="s">
        <v>41</v>
      </c>
      <c r="G42" s="125" t="s">
        <v>42</v>
      </c>
      <c r="H42" s="125" t="s">
        <v>43</v>
      </c>
      <c r="I42" s="132" t="s">
        <v>175</v>
      </c>
      <c r="M42" s="36"/>
      <c r="O42" s="93"/>
      <c r="P42" s="36"/>
      <c r="R42" s="36"/>
      <c r="S42" s="36"/>
      <c r="T42" s="36"/>
      <c r="U42" s="36"/>
      <c r="W42" s="93"/>
      <c r="X42" s="93"/>
      <c r="Z42" s="36"/>
      <c r="AA42" s="36"/>
      <c r="AB42" s="36"/>
      <c r="AE42" s="36"/>
      <c r="AG42" s="36"/>
      <c r="AH42" s="36"/>
      <c r="AI42" s="36"/>
      <c r="AJ42" s="36"/>
      <c r="AK42" s="36"/>
      <c r="AP42" s="50"/>
      <c r="AQ42" s="36"/>
      <c r="AR42" s="40"/>
    </row>
    <row r="43" spans="1:44" ht="63" x14ac:dyDescent="0.35">
      <c r="A43" s="138" t="s">
        <v>174</v>
      </c>
      <c r="B43" s="138"/>
      <c r="C43" s="53" t="s">
        <v>37</v>
      </c>
      <c r="D43" s="53" t="s">
        <v>173</v>
      </c>
      <c r="E43" s="54" t="s">
        <v>32</v>
      </c>
      <c r="F43" s="130">
        <f>SUM(F45:F50)</f>
        <v>23959392</v>
      </c>
      <c r="G43" s="130">
        <f t="shared" ref="G43:H43" si="22">SUM(G45:G50)</f>
        <v>20115040</v>
      </c>
      <c r="H43" s="130">
        <f t="shared" si="22"/>
        <v>3844352</v>
      </c>
      <c r="I43" s="131">
        <f>I44</f>
        <v>439025</v>
      </c>
      <c r="M43" s="36"/>
      <c r="O43" s="93"/>
      <c r="P43" s="36"/>
      <c r="R43" s="36"/>
      <c r="S43" s="36"/>
      <c r="T43" s="36"/>
      <c r="U43" s="36"/>
      <c r="W43" s="93"/>
      <c r="X43" s="93"/>
      <c r="Z43" s="36"/>
      <c r="AA43" s="36"/>
      <c r="AB43" s="36"/>
      <c r="AE43" s="36"/>
      <c r="AG43" s="36"/>
      <c r="AH43" s="36"/>
      <c r="AI43" s="36"/>
      <c r="AJ43" s="36"/>
      <c r="AK43" s="36"/>
      <c r="AP43" s="50"/>
      <c r="AQ43" s="36"/>
      <c r="AR43" s="40"/>
    </row>
    <row r="44" spans="1:44" ht="57.75" customHeight="1" x14ac:dyDescent="0.35">
      <c r="A44" s="99"/>
      <c r="B44" s="55" t="s">
        <v>172</v>
      </c>
      <c r="C44" s="56">
        <v>3</v>
      </c>
      <c r="D44" s="53">
        <v>1</v>
      </c>
      <c r="E44" s="57" t="s">
        <v>33</v>
      </c>
      <c r="F44" s="58">
        <f>I13+I19+I23</f>
        <v>4039025</v>
      </c>
      <c r="G44" s="58">
        <f>J13+J19+J23</f>
        <v>3332000</v>
      </c>
      <c r="H44" s="58">
        <f>K13+K19+K23</f>
        <v>707025</v>
      </c>
      <c r="I44" s="61">
        <f>K19</f>
        <v>439025</v>
      </c>
      <c r="M44" s="36"/>
      <c r="O44" s="93"/>
      <c r="P44" s="36"/>
      <c r="R44" s="36"/>
      <c r="S44" s="36"/>
      <c r="T44" s="36"/>
      <c r="U44" s="36"/>
      <c r="W44" s="93"/>
      <c r="X44" s="93"/>
      <c r="Z44" s="36"/>
      <c r="AA44" s="36"/>
      <c r="AB44" s="36"/>
      <c r="AE44" s="36"/>
      <c r="AG44" s="36"/>
      <c r="AH44" s="36"/>
      <c r="AI44" s="36"/>
      <c r="AJ44" s="36"/>
      <c r="AK44" s="36"/>
      <c r="AP44" s="50"/>
      <c r="AQ44" s="36"/>
      <c r="AR44" s="40"/>
    </row>
    <row r="45" spans="1:44" ht="21" x14ac:dyDescent="0.35">
      <c r="A45" s="99"/>
      <c r="B45" s="55" t="s">
        <v>34</v>
      </c>
      <c r="C45" s="56">
        <v>5</v>
      </c>
      <c r="D45" s="53"/>
      <c r="E45" s="53" t="s">
        <v>31</v>
      </c>
      <c r="F45" s="58">
        <f>I15+I16+I20+I21+I22</f>
        <v>11950000</v>
      </c>
      <c r="G45" s="58">
        <f>J15+J16+J20+J21+J22</f>
        <v>9890000</v>
      </c>
      <c r="H45" s="58">
        <f>K15+K16+K20+K21+K22</f>
        <v>2060000</v>
      </c>
      <c r="I45" s="126"/>
      <c r="M45" s="36"/>
      <c r="O45" s="93"/>
      <c r="P45" s="36"/>
      <c r="R45" s="36"/>
      <c r="S45" s="36"/>
      <c r="T45" s="36"/>
      <c r="U45" s="36"/>
      <c r="W45" s="93"/>
      <c r="X45" s="93"/>
      <c r="Z45" s="36"/>
      <c r="AA45" s="36"/>
      <c r="AB45" s="36"/>
      <c r="AE45" s="36"/>
      <c r="AG45" s="36"/>
      <c r="AH45" s="36"/>
      <c r="AI45" s="36"/>
      <c r="AJ45" s="36"/>
      <c r="AK45" s="36"/>
      <c r="AP45" s="50"/>
      <c r="AQ45" s="36"/>
      <c r="AR45" s="40"/>
    </row>
    <row r="46" spans="1:44" x14ac:dyDescent="0.4">
      <c r="A46" s="99"/>
      <c r="B46" s="55" t="s">
        <v>35</v>
      </c>
      <c r="C46" s="56">
        <v>3</v>
      </c>
      <c r="D46" s="53"/>
      <c r="E46" s="53" t="s">
        <v>31</v>
      </c>
      <c r="F46" s="58">
        <f>I5+I9+I12</f>
        <v>5399600</v>
      </c>
      <c r="G46" s="58">
        <f t="shared" ref="G46:H46" si="23">J5+J9+J12</f>
        <v>4859640</v>
      </c>
      <c r="H46" s="58">
        <f t="shared" si="23"/>
        <v>539960</v>
      </c>
      <c r="I46" s="127"/>
      <c r="M46" s="36"/>
      <c r="O46" s="93"/>
      <c r="P46" s="36"/>
      <c r="R46" s="36"/>
      <c r="S46" s="51"/>
      <c r="T46" s="36"/>
      <c r="U46" s="36"/>
      <c r="W46" s="93"/>
      <c r="X46" s="93"/>
      <c r="Z46" s="36"/>
      <c r="AA46" s="36"/>
      <c r="AB46" s="36"/>
      <c r="AE46" s="36"/>
      <c r="AG46" s="36"/>
      <c r="AH46" s="36"/>
      <c r="AI46" s="36"/>
      <c r="AJ46" s="36"/>
      <c r="AK46" s="36"/>
      <c r="AP46" s="36"/>
      <c r="AQ46" s="36"/>
      <c r="AR46" s="36"/>
    </row>
    <row r="47" spans="1:44" x14ac:dyDescent="0.4">
      <c r="A47" s="99"/>
      <c r="B47" s="55" t="s">
        <v>0</v>
      </c>
      <c r="C47" s="53">
        <v>2</v>
      </c>
      <c r="D47" s="56"/>
      <c r="E47" s="53" t="s">
        <v>31</v>
      </c>
      <c r="F47" s="58">
        <f>I6+I7</f>
        <v>5063292</v>
      </c>
      <c r="G47" s="58">
        <f t="shared" ref="G47:H47" si="24">J6+J7</f>
        <v>4000000</v>
      </c>
      <c r="H47" s="58">
        <f t="shared" si="24"/>
        <v>1063292</v>
      </c>
      <c r="I47" s="127"/>
      <c r="M47" s="36"/>
      <c r="O47" s="93"/>
      <c r="P47" s="36"/>
      <c r="R47" s="36"/>
      <c r="S47" s="36"/>
      <c r="T47" s="36"/>
      <c r="U47" s="36"/>
      <c r="W47" s="93"/>
      <c r="X47" s="93"/>
      <c r="Z47" s="36"/>
      <c r="AA47" s="36"/>
      <c r="AB47" s="36"/>
      <c r="AE47" s="36"/>
      <c r="AG47" s="36"/>
      <c r="AH47" s="36"/>
      <c r="AI47" s="36"/>
      <c r="AJ47" s="36"/>
      <c r="AK47" s="36"/>
      <c r="AP47" s="36"/>
      <c r="AQ47" s="36"/>
      <c r="AR47" s="36"/>
    </row>
    <row r="48" spans="1:44" ht="39.75" customHeight="1" x14ac:dyDescent="0.4">
      <c r="A48" s="99"/>
      <c r="B48" s="55" t="s">
        <v>40</v>
      </c>
      <c r="C48" s="53">
        <v>0</v>
      </c>
      <c r="D48" s="56"/>
      <c r="E48" s="53" t="s">
        <v>31</v>
      </c>
      <c r="F48" s="58"/>
      <c r="G48" s="58"/>
      <c r="H48" s="58"/>
      <c r="I48" s="128"/>
      <c r="M48" s="36"/>
      <c r="O48" s="93"/>
      <c r="P48" s="36"/>
      <c r="R48" s="36"/>
      <c r="S48" s="36"/>
      <c r="T48" s="36"/>
      <c r="U48" s="36"/>
      <c r="W48" s="93"/>
      <c r="X48" s="93"/>
      <c r="Z48" s="36"/>
      <c r="AA48" s="36"/>
      <c r="AB48" s="36"/>
      <c r="AE48" s="36"/>
      <c r="AG48" s="36"/>
      <c r="AH48" s="52"/>
      <c r="AI48" s="41"/>
      <c r="AJ48" s="41"/>
      <c r="AK48" s="36"/>
      <c r="AP48" s="36"/>
      <c r="AQ48" s="36"/>
      <c r="AR48" s="36"/>
    </row>
    <row r="49" spans="1:44" ht="54" customHeight="1" x14ac:dyDescent="0.4">
      <c r="A49" s="99"/>
      <c r="B49" s="55" t="s">
        <v>39</v>
      </c>
      <c r="C49" s="53">
        <v>0</v>
      </c>
      <c r="D49" s="56"/>
      <c r="E49" s="53" t="s">
        <v>31</v>
      </c>
      <c r="F49" s="58"/>
      <c r="G49" s="58"/>
      <c r="H49" s="58"/>
      <c r="I49" s="128"/>
      <c r="M49" s="36"/>
      <c r="O49" s="93"/>
      <c r="P49" s="36"/>
      <c r="R49" s="36"/>
      <c r="S49" s="36"/>
      <c r="T49" s="36"/>
      <c r="U49" s="36"/>
      <c r="W49" s="93"/>
      <c r="X49" s="93"/>
      <c r="Z49" s="36"/>
      <c r="AA49" s="36"/>
      <c r="AB49" s="36"/>
      <c r="AE49" s="36"/>
      <c r="AG49" s="36"/>
      <c r="AH49" s="36"/>
      <c r="AI49" s="36"/>
      <c r="AJ49" s="36"/>
      <c r="AK49" s="36"/>
      <c r="AP49" s="36"/>
      <c r="AQ49" s="36"/>
      <c r="AR49" s="36"/>
    </row>
    <row r="50" spans="1:44" ht="52.5" customHeight="1" x14ac:dyDescent="0.35">
      <c r="A50" s="100"/>
      <c r="B50" s="59" t="s">
        <v>36</v>
      </c>
      <c r="C50" s="60">
        <v>2</v>
      </c>
      <c r="D50" s="56"/>
      <c r="E50" s="53" t="s">
        <v>31</v>
      </c>
      <c r="F50" s="61">
        <f>I14+I18</f>
        <v>1546500</v>
      </c>
      <c r="G50" s="61">
        <f t="shared" ref="G50:H50" si="25">J14+J18</f>
        <v>1365400</v>
      </c>
      <c r="H50" s="61">
        <f t="shared" si="25"/>
        <v>181100</v>
      </c>
      <c r="I50" s="126"/>
      <c r="M50" s="36"/>
      <c r="O50" s="93"/>
      <c r="P50" s="36"/>
      <c r="R50" s="36"/>
      <c r="S50" s="36"/>
      <c r="T50" s="36"/>
      <c r="U50" s="36"/>
      <c r="W50" s="93"/>
      <c r="X50" s="93"/>
      <c r="Z50" s="36"/>
      <c r="AA50" s="36"/>
      <c r="AB50" s="36"/>
      <c r="AE50" s="36"/>
      <c r="AG50" s="36"/>
      <c r="AH50" s="36"/>
      <c r="AI50" s="36"/>
      <c r="AJ50" s="36"/>
      <c r="AK50" s="36"/>
      <c r="AP50" s="50"/>
      <c r="AQ50" s="36"/>
      <c r="AR50" s="40"/>
    </row>
    <row r="51" spans="1:44" ht="21" x14ac:dyDescent="0.35">
      <c r="A51" s="101"/>
      <c r="B51" s="55" t="s">
        <v>38</v>
      </c>
      <c r="C51" s="62">
        <f>C44+C45+C46+C47+C48+C49+C50</f>
        <v>15</v>
      </c>
      <c r="D51" s="60">
        <v>1</v>
      </c>
      <c r="E51" s="62"/>
      <c r="F51" s="61">
        <f>SUM(F44:F50)</f>
        <v>27998417</v>
      </c>
      <c r="G51" s="61">
        <f t="shared" ref="G51:H51" si="26">SUM(G44:G50)</f>
        <v>23447040</v>
      </c>
      <c r="H51" s="61">
        <f t="shared" si="26"/>
        <v>4551377</v>
      </c>
      <c r="I51" s="129">
        <f>I44</f>
        <v>439025</v>
      </c>
      <c r="M51" s="36"/>
      <c r="O51" s="93"/>
      <c r="P51" s="36"/>
      <c r="R51" s="36"/>
      <c r="S51" s="36"/>
      <c r="T51" s="36"/>
      <c r="U51" s="36"/>
      <c r="W51" s="93"/>
      <c r="X51" s="93"/>
      <c r="Z51" s="36"/>
      <c r="AA51" s="36"/>
      <c r="AB51" s="36"/>
      <c r="AE51" s="36"/>
      <c r="AG51" s="36"/>
      <c r="AH51" s="36"/>
      <c r="AI51" s="36"/>
      <c r="AJ51" s="36"/>
      <c r="AK51" s="36"/>
      <c r="AP51" s="50"/>
      <c r="AQ51" s="36"/>
      <c r="AR51" s="40"/>
    </row>
    <row r="52" spans="1:44" ht="21" x14ac:dyDescent="0.25">
      <c r="B52" s="47"/>
      <c r="C52" s="89"/>
      <c r="L52" s="36"/>
      <c r="M52" s="36"/>
      <c r="O52" s="93"/>
      <c r="P52" s="36"/>
      <c r="R52" s="36"/>
      <c r="S52" s="36"/>
      <c r="T52" s="36"/>
      <c r="U52" s="36"/>
      <c r="W52" s="93"/>
      <c r="X52" s="93"/>
      <c r="Z52" s="36"/>
      <c r="AA52" s="36"/>
      <c r="AB52" s="36"/>
      <c r="AE52" s="36"/>
      <c r="AG52" s="36"/>
      <c r="AH52" s="36"/>
      <c r="AI52" s="36"/>
      <c r="AJ52" s="36"/>
      <c r="AK52" s="36"/>
      <c r="AP52" s="50"/>
      <c r="AQ52" s="36"/>
      <c r="AR52" s="40"/>
    </row>
    <row r="53" spans="1:44" ht="21" x14ac:dyDescent="0.25">
      <c r="I53" s="20"/>
      <c r="J53" s="20"/>
      <c r="K53" s="20"/>
      <c r="L53" s="36"/>
      <c r="M53" s="36"/>
      <c r="O53" s="93"/>
      <c r="P53" s="36"/>
      <c r="R53" s="36"/>
      <c r="S53" s="36"/>
      <c r="T53" s="36"/>
      <c r="U53" s="36"/>
      <c r="W53" s="93"/>
      <c r="X53" s="93"/>
      <c r="Z53" s="36"/>
      <c r="AA53" s="36"/>
      <c r="AB53" s="36"/>
      <c r="AE53" s="36"/>
      <c r="AG53" s="36"/>
      <c r="AH53" s="36"/>
      <c r="AI53" s="36"/>
      <c r="AJ53" s="36"/>
      <c r="AK53" s="36"/>
      <c r="AP53" s="50"/>
      <c r="AQ53" s="36"/>
      <c r="AR53" s="40"/>
    </row>
    <row r="54" spans="1:44" ht="21" x14ac:dyDescent="0.25">
      <c r="L54" s="36"/>
      <c r="M54" s="36"/>
      <c r="O54" s="93"/>
      <c r="P54" s="36"/>
      <c r="R54" s="36"/>
      <c r="S54" s="36"/>
      <c r="T54" s="36"/>
      <c r="U54" s="36"/>
      <c r="W54" s="93"/>
      <c r="X54" s="93"/>
      <c r="Z54" s="36"/>
      <c r="AA54" s="36"/>
      <c r="AB54" s="36"/>
      <c r="AE54" s="36"/>
      <c r="AG54" s="36"/>
      <c r="AH54" s="36"/>
      <c r="AI54" s="36"/>
      <c r="AJ54" s="36"/>
      <c r="AK54" s="36"/>
      <c r="AP54" s="50"/>
      <c r="AQ54" s="36"/>
      <c r="AR54" s="40"/>
    </row>
    <row r="55" spans="1:44" ht="21" x14ac:dyDescent="0.25">
      <c r="L55" s="36"/>
      <c r="M55" s="36"/>
      <c r="O55" s="93"/>
      <c r="P55" s="36"/>
      <c r="R55" s="36"/>
      <c r="S55" s="36"/>
      <c r="T55" s="36"/>
      <c r="U55" s="36"/>
      <c r="W55" s="93"/>
      <c r="X55" s="93"/>
      <c r="Z55" s="36"/>
      <c r="AA55" s="36"/>
      <c r="AB55" s="36"/>
      <c r="AE55" s="36"/>
      <c r="AG55" s="36"/>
      <c r="AH55" s="36"/>
      <c r="AI55" s="36"/>
      <c r="AJ55" s="36"/>
      <c r="AK55" s="36"/>
      <c r="AP55" s="50"/>
      <c r="AQ55" s="36"/>
      <c r="AR55" s="40"/>
    </row>
    <row r="56" spans="1:44" ht="21" x14ac:dyDescent="0.25">
      <c r="L56" s="36"/>
      <c r="M56" s="36"/>
      <c r="O56" s="93"/>
      <c r="P56" s="36"/>
      <c r="R56" s="36"/>
      <c r="S56" s="36"/>
      <c r="T56" s="36"/>
      <c r="U56" s="36"/>
      <c r="W56" s="93"/>
      <c r="X56" s="93"/>
      <c r="Z56" s="36"/>
      <c r="AA56" s="36"/>
      <c r="AB56" s="36"/>
      <c r="AE56" s="36"/>
      <c r="AG56" s="36"/>
      <c r="AH56" s="36"/>
      <c r="AI56" s="36"/>
      <c r="AJ56" s="36"/>
      <c r="AK56" s="36"/>
      <c r="AP56" s="50"/>
      <c r="AQ56" s="36"/>
      <c r="AR56" s="40"/>
    </row>
    <row r="57" spans="1:44" ht="21" x14ac:dyDescent="0.25">
      <c r="L57" s="36"/>
      <c r="M57" s="36"/>
      <c r="O57" s="93"/>
      <c r="P57" s="36"/>
      <c r="R57" s="36"/>
      <c r="S57" s="36"/>
      <c r="T57" s="36"/>
      <c r="U57" s="36"/>
      <c r="W57" s="93"/>
      <c r="X57" s="93"/>
      <c r="Z57" s="36"/>
      <c r="AA57" s="36"/>
      <c r="AB57" s="36"/>
      <c r="AE57" s="36"/>
      <c r="AG57" s="36"/>
      <c r="AH57" s="36"/>
      <c r="AI57" s="36"/>
      <c r="AJ57" s="36"/>
      <c r="AK57" s="36"/>
      <c r="AP57" s="50"/>
      <c r="AQ57" s="36"/>
      <c r="AR57" s="40"/>
    </row>
    <row r="58" spans="1:44" ht="21" x14ac:dyDescent="0.25">
      <c r="L58" s="36"/>
      <c r="M58" s="36"/>
      <c r="O58" s="93"/>
      <c r="P58" s="36"/>
      <c r="R58" s="36"/>
      <c r="S58" s="36"/>
      <c r="T58" s="36"/>
      <c r="U58" s="36"/>
      <c r="W58" s="93"/>
      <c r="X58" s="93"/>
      <c r="Z58" s="36"/>
      <c r="AA58" s="36"/>
      <c r="AB58" s="36"/>
      <c r="AE58" s="36"/>
      <c r="AG58" s="36"/>
      <c r="AH58" s="36"/>
      <c r="AI58" s="36"/>
      <c r="AJ58" s="36"/>
      <c r="AK58" s="36"/>
      <c r="AP58" s="50"/>
      <c r="AQ58" s="36"/>
      <c r="AR58" s="40"/>
    </row>
    <row r="59" spans="1:44" ht="21" x14ac:dyDescent="0.25">
      <c r="L59" s="36"/>
      <c r="M59" s="36"/>
      <c r="O59" s="93"/>
      <c r="P59" s="36"/>
      <c r="R59" s="36"/>
      <c r="S59" s="36"/>
      <c r="T59" s="36"/>
      <c r="U59" s="36"/>
      <c r="W59" s="93"/>
      <c r="X59" s="93"/>
      <c r="Z59" s="36"/>
      <c r="AA59" s="36"/>
      <c r="AB59" s="36"/>
      <c r="AE59" s="36"/>
      <c r="AG59" s="36"/>
      <c r="AH59" s="36"/>
      <c r="AI59" s="36"/>
      <c r="AJ59" s="36"/>
      <c r="AK59" s="36"/>
      <c r="AP59" s="50"/>
      <c r="AQ59" s="36"/>
      <c r="AR59" s="40"/>
    </row>
    <row r="60" spans="1:44" ht="21" x14ac:dyDescent="0.25">
      <c r="L60" s="36"/>
      <c r="M60" s="36"/>
      <c r="O60" s="93"/>
      <c r="P60" s="36"/>
      <c r="R60" s="36"/>
      <c r="S60" s="36"/>
      <c r="T60" s="36"/>
      <c r="U60" s="36"/>
      <c r="W60" s="93"/>
      <c r="X60" s="93"/>
      <c r="Z60" s="36"/>
      <c r="AA60" s="36"/>
      <c r="AB60" s="36"/>
      <c r="AE60" s="36"/>
      <c r="AG60" s="36"/>
      <c r="AH60" s="36"/>
      <c r="AI60" s="36"/>
      <c r="AJ60" s="36"/>
      <c r="AK60" s="36"/>
      <c r="AP60" s="50"/>
      <c r="AQ60" s="36"/>
      <c r="AR60" s="40"/>
    </row>
    <row r="61" spans="1:44" ht="21" x14ac:dyDescent="0.25">
      <c r="L61" s="36"/>
      <c r="M61" s="36"/>
      <c r="O61" s="93"/>
      <c r="P61" s="36"/>
      <c r="R61" s="36"/>
      <c r="S61" s="36"/>
      <c r="T61" s="36"/>
      <c r="U61" s="36"/>
      <c r="W61" s="93"/>
      <c r="X61" s="93"/>
      <c r="Z61" s="36"/>
      <c r="AA61" s="36"/>
      <c r="AB61" s="36"/>
      <c r="AE61" s="36"/>
      <c r="AG61" s="36"/>
      <c r="AH61" s="36"/>
      <c r="AI61" s="36"/>
      <c r="AJ61" s="36"/>
      <c r="AK61" s="36"/>
      <c r="AP61" s="50"/>
      <c r="AQ61" s="36"/>
      <c r="AR61" s="40"/>
    </row>
    <row r="62" spans="1:44" ht="21" x14ac:dyDescent="0.25">
      <c r="L62" s="36"/>
      <c r="M62" s="36"/>
      <c r="O62" s="93"/>
      <c r="P62" s="36"/>
      <c r="R62" s="36"/>
      <c r="S62" s="36"/>
      <c r="T62" s="36"/>
      <c r="U62" s="36"/>
      <c r="W62" s="93"/>
      <c r="X62" s="93"/>
      <c r="Z62" s="36"/>
      <c r="AA62" s="36"/>
      <c r="AB62" s="36"/>
      <c r="AE62" s="36"/>
      <c r="AG62" s="36"/>
      <c r="AH62" s="36"/>
      <c r="AI62" s="36"/>
      <c r="AJ62" s="36"/>
      <c r="AK62" s="36"/>
      <c r="AP62" s="50"/>
      <c r="AQ62" s="36"/>
      <c r="AR62" s="40"/>
    </row>
    <row r="63" spans="1:44" ht="21" x14ac:dyDescent="0.25">
      <c r="L63" s="36"/>
      <c r="M63" s="36"/>
      <c r="O63" s="93"/>
      <c r="P63" s="36"/>
      <c r="R63" s="36"/>
      <c r="S63" s="36"/>
      <c r="T63" s="36"/>
      <c r="U63" s="36"/>
      <c r="W63" s="93"/>
      <c r="X63" s="93"/>
      <c r="Z63" s="36"/>
      <c r="AA63" s="36"/>
      <c r="AB63" s="36"/>
      <c r="AE63" s="36"/>
      <c r="AG63" s="36"/>
      <c r="AH63" s="36"/>
      <c r="AI63" s="36"/>
      <c r="AJ63" s="36"/>
      <c r="AK63" s="36"/>
      <c r="AP63" s="50"/>
      <c r="AQ63" s="36"/>
      <c r="AR63" s="40"/>
    </row>
    <row r="64" spans="1:44" ht="21" x14ac:dyDescent="0.25">
      <c r="L64" s="36"/>
      <c r="M64" s="36"/>
      <c r="O64" s="93"/>
      <c r="P64" s="36"/>
      <c r="R64" s="36"/>
      <c r="S64" s="36"/>
      <c r="T64" s="36"/>
      <c r="U64" s="36"/>
      <c r="W64" s="93"/>
      <c r="X64" s="93"/>
      <c r="Z64" s="36"/>
      <c r="AA64" s="36"/>
      <c r="AB64" s="36"/>
      <c r="AE64" s="36"/>
      <c r="AG64" s="36"/>
      <c r="AH64" s="36"/>
      <c r="AI64" s="36"/>
      <c r="AJ64" s="36"/>
      <c r="AK64" s="36"/>
      <c r="AP64" s="50"/>
      <c r="AQ64" s="36"/>
      <c r="AR64" s="40"/>
    </row>
    <row r="65" spans="12:44" ht="21" x14ac:dyDescent="0.25">
      <c r="L65" s="36"/>
      <c r="M65" s="36"/>
      <c r="O65" s="93"/>
      <c r="P65" s="36"/>
      <c r="R65" s="36"/>
      <c r="S65" s="36"/>
      <c r="T65" s="36"/>
      <c r="U65" s="36"/>
      <c r="W65" s="93"/>
      <c r="X65" s="93"/>
      <c r="Z65" s="36"/>
      <c r="AA65" s="36"/>
      <c r="AB65" s="36"/>
      <c r="AE65" s="36"/>
      <c r="AG65" s="36"/>
      <c r="AH65" s="36"/>
      <c r="AI65" s="36"/>
      <c r="AJ65" s="36"/>
      <c r="AK65" s="36"/>
      <c r="AP65" s="50"/>
      <c r="AQ65" s="36"/>
      <c r="AR65" s="40"/>
    </row>
    <row r="66" spans="12:44" ht="21" x14ac:dyDescent="0.25">
      <c r="L66" s="36"/>
      <c r="M66" s="36"/>
      <c r="O66" s="93"/>
      <c r="P66" s="36"/>
      <c r="R66" s="36"/>
      <c r="S66" s="36"/>
      <c r="T66" s="36"/>
      <c r="U66" s="36"/>
      <c r="W66" s="93"/>
      <c r="X66" s="93"/>
      <c r="Z66" s="36"/>
      <c r="AA66" s="36"/>
      <c r="AB66" s="36"/>
      <c r="AE66" s="36"/>
      <c r="AG66" s="36"/>
      <c r="AH66" s="36"/>
      <c r="AI66" s="36"/>
      <c r="AJ66" s="36"/>
      <c r="AK66" s="36"/>
      <c r="AP66" s="50"/>
      <c r="AQ66" s="36"/>
      <c r="AR66" s="40"/>
    </row>
    <row r="67" spans="12:44" ht="21" x14ac:dyDescent="0.25">
      <c r="L67" s="36"/>
      <c r="M67" s="36"/>
      <c r="O67" s="93"/>
      <c r="P67" s="36"/>
      <c r="R67" s="36"/>
      <c r="S67" s="36"/>
      <c r="T67" s="36"/>
      <c r="U67" s="36"/>
      <c r="W67" s="93"/>
      <c r="X67" s="93"/>
      <c r="Z67" s="36"/>
      <c r="AA67" s="36"/>
      <c r="AB67" s="36"/>
      <c r="AE67" s="36"/>
      <c r="AG67" s="36"/>
      <c r="AH67" s="36"/>
      <c r="AI67" s="36"/>
      <c r="AJ67" s="36"/>
      <c r="AK67" s="36"/>
      <c r="AP67" s="50"/>
      <c r="AQ67" s="36"/>
      <c r="AR67" s="40"/>
    </row>
    <row r="68" spans="12:44" ht="21" x14ac:dyDescent="0.25">
      <c r="L68" s="36"/>
      <c r="M68" s="36"/>
      <c r="O68" s="93"/>
      <c r="P68" s="36"/>
      <c r="R68" s="36"/>
      <c r="S68" s="36"/>
      <c r="T68" s="36"/>
      <c r="U68" s="36"/>
      <c r="W68" s="93"/>
      <c r="X68" s="93"/>
      <c r="Z68" s="36"/>
      <c r="AA68" s="36"/>
      <c r="AB68" s="36"/>
      <c r="AE68" s="36"/>
      <c r="AG68" s="36"/>
      <c r="AH68" s="36"/>
      <c r="AI68" s="36"/>
      <c r="AJ68" s="36"/>
      <c r="AK68" s="36"/>
      <c r="AP68" s="50"/>
      <c r="AQ68" s="36"/>
      <c r="AR68" s="40"/>
    </row>
    <row r="69" spans="12:44" ht="21" x14ac:dyDescent="0.25">
      <c r="L69" s="36"/>
      <c r="M69" s="36"/>
      <c r="O69" s="93"/>
      <c r="P69" s="36"/>
      <c r="R69" s="36"/>
      <c r="S69" s="36"/>
      <c r="T69" s="36"/>
      <c r="U69" s="36"/>
      <c r="W69" s="93"/>
      <c r="X69" s="93"/>
      <c r="Z69" s="36"/>
      <c r="AA69" s="36"/>
      <c r="AB69" s="36"/>
      <c r="AE69" s="36"/>
      <c r="AG69" s="36"/>
      <c r="AH69" s="36"/>
      <c r="AI69" s="36"/>
      <c r="AJ69" s="36"/>
      <c r="AK69" s="36"/>
      <c r="AP69" s="50"/>
      <c r="AQ69" s="36"/>
      <c r="AR69" s="40"/>
    </row>
    <row r="70" spans="12:44" ht="21" x14ac:dyDescent="0.25">
      <c r="L70" s="36"/>
      <c r="M70" s="36"/>
      <c r="O70" s="93"/>
      <c r="P70" s="36"/>
      <c r="R70" s="36"/>
      <c r="S70" s="36"/>
      <c r="T70" s="36"/>
      <c r="U70" s="36"/>
      <c r="W70" s="93"/>
      <c r="X70" s="93"/>
      <c r="Z70" s="36"/>
      <c r="AA70" s="36"/>
      <c r="AB70" s="36"/>
      <c r="AE70" s="36"/>
      <c r="AG70" s="36"/>
      <c r="AH70" s="36"/>
      <c r="AI70" s="36"/>
      <c r="AJ70" s="36"/>
      <c r="AK70" s="36"/>
      <c r="AP70" s="50"/>
      <c r="AQ70" s="36"/>
      <c r="AR70" s="40"/>
    </row>
    <row r="71" spans="12:44" ht="21" x14ac:dyDescent="0.25">
      <c r="L71" s="36"/>
      <c r="M71" s="36"/>
      <c r="O71" s="93"/>
      <c r="P71" s="36"/>
      <c r="R71" s="36"/>
      <c r="S71" s="36"/>
      <c r="T71" s="36"/>
      <c r="U71" s="36"/>
      <c r="W71" s="93"/>
      <c r="X71" s="93"/>
      <c r="Z71" s="36"/>
      <c r="AA71" s="36"/>
      <c r="AB71" s="36"/>
      <c r="AE71" s="36"/>
      <c r="AG71" s="36"/>
      <c r="AH71" s="36"/>
      <c r="AI71" s="36"/>
      <c r="AJ71" s="36"/>
      <c r="AK71" s="36"/>
      <c r="AP71" s="50"/>
      <c r="AQ71" s="36"/>
      <c r="AR71" s="40"/>
    </row>
    <row r="72" spans="12:44" ht="21" x14ac:dyDescent="0.25">
      <c r="AR72" s="40"/>
    </row>
    <row r="73" spans="12:44" ht="21" x14ac:dyDescent="0.25">
      <c r="AR73" s="40"/>
    </row>
    <row r="74" spans="12:44" ht="21" x14ac:dyDescent="0.25">
      <c r="AR74" s="40"/>
    </row>
    <row r="75" spans="12:44" ht="21" x14ac:dyDescent="0.25">
      <c r="AR75" s="40"/>
    </row>
    <row r="76" spans="12:44" ht="21" x14ac:dyDescent="0.25">
      <c r="AR76" s="40"/>
    </row>
    <row r="77" spans="12:44" ht="21" x14ac:dyDescent="0.25">
      <c r="AR77" s="40"/>
    </row>
    <row r="78" spans="12:44" ht="21" x14ac:dyDescent="0.25">
      <c r="AR78" s="40"/>
    </row>
    <row r="79" spans="12:44" ht="21" x14ac:dyDescent="0.25">
      <c r="AR79" s="40"/>
    </row>
    <row r="80" spans="12:44" ht="21" x14ac:dyDescent="0.25">
      <c r="AR80" s="40"/>
    </row>
    <row r="81" spans="44:44" ht="21" x14ac:dyDescent="0.25">
      <c r="AR81" s="40"/>
    </row>
    <row r="82" spans="44:44" ht="21" x14ac:dyDescent="0.25">
      <c r="AR82" s="40"/>
    </row>
    <row r="83" spans="44:44" ht="21" x14ac:dyDescent="0.25">
      <c r="AR83" s="40"/>
    </row>
    <row r="84" spans="44:44" ht="21" x14ac:dyDescent="0.25">
      <c r="AR84" s="40"/>
    </row>
    <row r="85" spans="44:44" ht="21" x14ac:dyDescent="0.25">
      <c r="AR85" s="40"/>
    </row>
    <row r="86" spans="44:44" ht="21" x14ac:dyDescent="0.25">
      <c r="AR86" s="40"/>
    </row>
    <row r="87" spans="44:44" ht="21" x14ac:dyDescent="0.25">
      <c r="AR87" s="40"/>
    </row>
    <row r="88" spans="44:44" ht="21" x14ac:dyDescent="0.25">
      <c r="AR88" s="40"/>
    </row>
    <row r="89" spans="44:44" ht="21" x14ac:dyDescent="0.25">
      <c r="AR89" s="40"/>
    </row>
    <row r="90" spans="44:44" ht="21" x14ac:dyDescent="0.25">
      <c r="AR90" s="40"/>
    </row>
    <row r="91" spans="44:44" ht="21" x14ac:dyDescent="0.25">
      <c r="AR91" s="40"/>
    </row>
    <row r="92" spans="44:44" ht="21" x14ac:dyDescent="0.25">
      <c r="AR92" s="40"/>
    </row>
    <row r="93" spans="44:44" ht="21" x14ac:dyDescent="0.25">
      <c r="AR93" s="40"/>
    </row>
    <row r="94" spans="44:44" ht="21" x14ac:dyDescent="0.25">
      <c r="AR94" s="40"/>
    </row>
    <row r="95" spans="44:44" ht="21" x14ac:dyDescent="0.25">
      <c r="AR95" s="40"/>
    </row>
    <row r="96" spans="44:44" ht="21" x14ac:dyDescent="0.25">
      <c r="AR96" s="40"/>
    </row>
    <row r="97" spans="44:44" ht="21" x14ac:dyDescent="0.25">
      <c r="AR97" s="40"/>
    </row>
    <row r="98" spans="44:44" ht="21" x14ac:dyDescent="0.25">
      <c r="AR98" s="40"/>
    </row>
    <row r="99" spans="44:44" ht="21" x14ac:dyDescent="0.25">
      <c r="AR99" s="40"/>
    </row>
    <row r="100" spans="44:44" ht="21" x14ac:dyDescent="0.25">
      <c r="AR100" s="40"/>
    </row>
    <row r="101" spans="44:44" ht="21" x14ac:dyDescent="0.25">
      <c r="AR101" s="40"/>
    </row>
    <row r="102" spans="44:44" ht="21" x14ac:dyDescent="0.25">
      <c r="AR102" s="40"/>
    </row>
    <row r="103" spans="44:44" ht="21" x14ac:dyDescent="0.25">
      <c r="AR103" s="40"/>
    </row>
    <row r="104" spans="44:44" ht="21" x14ac:dyDescent="0.25">
      <c r="AR104" s="40"/>
    </row>
    <row r="105" spans="44:44" ht="21" x14ac:dyDescent="0.25">
      <c r="AR105" s="40"/>
    </row>
    <row r="106" spans="44:44" ht="21" x14ac:dyDescent="0.25">
      <c r="AR106" s="40"/>
    </row>
    <row r="107" spans="44:44" ht="21" x14ac:dyDescent="0.25">
      <c r="AR107" s="40"/>
    </row>
    <row r="108" spans="44:44" ht="21" x14ac:dyDescent="0.25">
      <c r="AR108" s="40"/>
    </row>
    <row r="109" spans="44:44" ht="21" x14ac:dyDescent="0.25">
      <c r="AR109" s="40"/>
    </row>
    <row r="110" spans="44:44" ht="21" x14ac:dyDescent="0.25">
      <c r="AR110" s="40"/>
    </row>
    <row r="111" spans="44:44" ht="21" x14ac:dyDescent="0.25">
      <c r="AR111" s="40"/>
    </row>
    <row r="112" spans="44:44" ht="21" x14ac:dyDescent="0.25">
      <c r="AR112" s="40"/>
    </row>
    <row r="113" spans="44:44" ht="21" x14ac:dyDescent="0.25">
      <c r="AR113" s="40"/>
    </row>
    <row r="114" spans="44:44" ht="21" x14ac:dyDescent="0.25">
      <c r="AR114" s="40"/>
    </row>
    <row r="115" spans="44:44" ht="21" x14ac:dyDescent="0.25">
      <c r="AR115" s="40"/>
    </row>
    <row r="116" spans="44:44" ht="21" x14ac:dyDescent="0.25">
      <c r="AR116" s="40"/>
    </row>
    <row r="117" spans="44:44" ht="21" x14ac:dyDescent="0.25">
      <c r="AR117" s="40"/>
    </row>
    <row r="118" spans="44:44" ht="21" x14ac:dyDescent="0.25">
      <c r="AR118" s="40"/>
    </row>
    <row r="119" spans="44:44" ht="21" x14ac:dyDescent="0.25">
      <c r="AR119" s="40"/>
    </row>
    <row r="120" spans="44:44" ht="21" x14ac:dyDescent="0.25">
      <c r="AR120" s="40"/>
    </row>
    <row r="121" spans="44:44" ht="21" x14ac:dyDescent="0.25">
      <c r="AR121" s="40"/>
    </row>
    <row r="122" spans="44:44" ht="21" x14ac:dyDescent="0.25">
      <c r="AR122" s="40"/>
    </row>
    <row r="123" spans="44:44" ht="21" x14ac:dyDescent="0.25">
      <c r="AR123" s="40"/>
    </row>
    <row r="124" spans="44:44" ht="21" x14ac:dyDescent="0.25">
      <c r="AR124" s="40"/>
    </row>
    <row r="125" spans="44:44" ht="21" x14ac:dyDescent="0.25">
      <c r="AR125" s="40"/>
    </row>
    <row r="126" spans="44:44" ht="21" x14ac:dyDescent="0.25">
      <c r="AR126" s="40"/>
    </row>
    <row r="127" spans="44:44" ht="21" x14ac:dyDescent="0.25">
      <c r="AR127" s="40"/>
    </row>
    <row r="128" spans="44:44" ht="21" x14ac:dyDescent="0.25">
      <c r="AR128" s="40"/>
    </row>
    <row r="129" spans="44:44" ht="21" x14ac:dyDescent="0.25">
      <c r="AR129" s="40"/>
    </row>
    <row r="130" spans="44:44" ht="21" x14ac:dyDescent="0.25">
      <c r="AR130" s="40"/>
    </row>
    <row r="131" spans="44:44" ht="21" x14ac:dyDescent="0.25">
      <c r="AR131" s="40"/>
    </row>
    <row r="132" spans="44:44" ht="21" x14ac:dyDescent="0.25">
      <c r="AR132" s="40"/>
    </row>
    <row r="133" spans="44:44" ht="21" x14ac:dyDescent="0.25">
      <c r="AR133" s="40"/>
    </row>
    <row r="134" spans="44:44" ht="21" x14ac:dyDescent="0.25">
      <c r="AR134" s="40"/>
    </row>
    <row r="135" spans="44:44" ht="21" x14ac:dyDescent="0.25">
      <c r="AR135" s="40"/>
    </row>
    <row r="136" spans="44:44" ht="21" x14ac:dyDescent="0.25">
      <c r="AR136" s="40"/>
    </row>
    <row r="137" spans="44:44" ht="21" x14ac:dyDescent="0.25">
      <c r="AR137" s="40"/>
    </row>
    <row r="138" spans="44:44" ht="21" x14ac:dyDescent="0.25">
      <c r="AR138" s="40"/>
    </row>
    <row r="139" spans="44:44" ht="21" x14ac:dyDescent="0.25">
      <c r="AR139" s="40"/>
    </row>
    <row r="140" spans="44:44" ht="21" x14ac:dyDescent="0.25">
      <c r="AR140" s="40"/>
    </row>
    <row r="141" spans="44:44" ht="21" x14ac:dyDescent="0.25">
      <c r="AR141" s="40"/>
    </row>
    <row r="142" spans="44:44" ht="21" x14ac:dyDescent="0.25">
      <c r="AR142" s="40"/>
    </row>
    <row r="143" spans="44:44" ht="21" x14ac:dyDescent="0.25">
      <c r="AR143" s="40"/>
    </row>
    <row r="144" spans="44:44" ht="21" x14ac:dyDescent="0.25">
      <c r="AR144" s="40"/>
    </row>
    <row r="145" spans="44:44" ht="21" x14ac:dyDescent="0.25">
      <c r="AR145" s="40"/>
    </row>
    <row r="146" spans="44:44" ht="21" x14ac:dyDescent="0.25">
      <c r="AR146" s="40"/>
    </row>
    <row r="147" spans="44:44" ht="21" x14ac:dyDescent="0.25">
      <c r="AR147" s="40"/>
    </row>
    <row r="148" spans="44:44" ht="21" x14ac:dyDescent="0.25">
      <c r="AR148" s="40"/>
    </row>
    <row r="149" spans="44:44" ht="21" x14ac:dyDescent="0.25">
      <c r="AR149" s="40"/>
    </row>
    <row r="150" spans="44:44" ht="21" x14ac:dyDescent="0.25">
      <c r="AR150" s="40"/>
    </row>
    <row r="151" spans="44:44" ht="21" x14ac:dyDescent="0.25">
      <c r="AR151" s="40"/>
    </row>
    <row r="152" spans="44:44" ht="21" x14ac:dyDescent="0.25">
      <c r="AR152" s="40"/>
    </row>
    <row r="153" spans="44:44" ht="21" x14ac:dyDescent="0.25">
      <c r="AR153" s="40"/>
    </row>
    <row r="154" spans="44:44" ht="21" x14ac:dyDescent="0.25">
      <c r="AR154" s="40"/>
    </row>
    <row r="155" spans="44:44" ht="21" x14ac:dyDescent="0.25">
      <c r="AR155" s="40"/>
    </row>
    <row r="156" spans="44:44" ht="21" x14ac:dyDescent="0.25">
      <c r="AR156" s="40"/>
    </row>
    <row r="157" spans="44:44" ht="21" x14ac:dyDescent="0.25">
      <c r="AR157" s="40"/>
    </row>
    <row r="158" spans="44:44" ht="21" x14ac:dyDescent="0.25">
      <c r="AR158" s="40"/>
    </row>
    <row r="159" spans="44:44" ht="21" x14ac:dyDescent="0.25">
      <c r="AR159" s="40"/>
    </row>
    <row r="160" spans="44:44" ht="21" x14ac:dyDescent="0.25">
      <c r="AR160" s="40"/>
    </row>
    <row r="161" spans="44:44" ht="21" x14ac:dyDescent="0.25">
      <c r="AR161" s="40"/>
    </row>
    <row r="162" spans="44:44" ht="21" x14ac:dyDescent="0.25">
      <c r="AR162" s="40"/>
    </row>
    <row r="163" spans="44:44" ht="21" x14ac:dyDescent="0.25">
      <c r="AR163" s="40"/>
    </row>
    <row r="164" spans="44:44" ht="21" x14ac:dyDescent="0.25">
      <c r="AR164" s="40"/>
    </row>
    <row r="165" spans="44:44" ht="21" x14ac:dyDescent="0.25">
      <c r="AR165" s="40"/>
    </row>
    <row r="166" spans="44:44" ht="21" x14ac:dyDescent="0.25">
      <c r="AR166" s="40"/>
    </row>
    <row r="167" spans="44:44" ht="21" x14ac:dyDescent="0.25">
      <c r="AR167" s="40"/>
    </row>
    <row r="168" spans="44:44" ht="21" x14ac:dyDescent="0.25">
      <c r="AR168" s="40"/>
    </row>
    <row r="169" spans="44:44" ht="21" x14ac:dyDescent="0.25">
      <c r="AR169" s="40"/>
    </row>
    <row r="170" spans="44:44" ht="21" x14ac:dyDescent="0.25">
      <c r="AR170" s="40"/>
    </row>
    <row r="171" spans="44:44" ht="21" x14ac:dyDescent="0.25">
      <c r="AR171" s="40"/>
    </row>
    <row r="172" spans="44:44" ht="21" x14ac:dyDescent="0.25">
      <c r="AR172" s="40"/>
    </row>
    <row r="173" spans="44:44" ht="21" x14ac:dyDescent="0.25">
      <c r="AR173" s="40"/>
    </row>
    <row r="174" spans="44:44" ht="21" x14ac:dyDescent="0.25">
      <c r="AR174" s="40"/>
    </row>
    <row r="175" spans="44:44" ht="21" x14ac:dyDescent="0.25">
      <c r="AR175" s="40"/>
    </row>
    <row r="176" spans="44:44" ht="21" x14ac:dyDescent="0.25">
      <c r="AR176" s="40"/>
    </row>
    <row r="177" spans="44:44" ht="21" x14ac:dyDescent="0.25">
      <c r="AR177" s="40"/>
    </row>
    <row r="178" spans="44:44" ht="21" x14ac:dyDescent="0.25">
      <c r="AR178" s="40"/>
    </row>
    <row r="179" spans="44:44" ht="21" x14ac:dyDescent="0.25">
      <c r="AR179" s="40"/>
    </row>
    <row r="180" spans="44:44" ht="21" x14ac:dyDescent="0.25">
      <c r="AR180" s="40"/>
    </row>
    <row r="181" spans="44:44" ht="21" x14ac:dyDescent="0.25">
      <c r="AR181" s="40"/>
    </row>
    <row r="182" spans="44:44" ht="21" x14ac:dyDescent="0.25">
      <c r="AR182" s="40"/>
    </row>
    <row r="183" spans="44:44" ht="21" x14ac:dyDescent="0.25">
      <c r="AR183" s="40"/>
    </row>
  </sheetData>
  <mergeCells count="4">
    <mergeCell ref="A43:B43"/>
    <mergeCell ref="A3:H4"/>
    <mergeCell ref="B1:J1"/>
    <mergeCell ref="AG2:AI2"/>
  </mergeCells>
  <pageMargins left="0.25" right="0.25" top="0.75" bottom="0.75" header="0.3" footer="0.3"/>
  <pageSetup paperSize="9" scale="1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1"/>
  <sheetViews>
    <sheetView tabSelected="1" topLeftCell="A19" zoomScale="55" zoomScaleNormal="55" workbookViewId="0">
      <selection activeCell="E33" sqref="E33"/>
    </sheetView>
  </sheetViews>
  <sheetFormatPr defaultRowHeight="18.75" x14ac:dyDescent="0.3"/>
  <cols>
    <col min="1" max="1" width="6" style="64" bestFit="1" customWidth="1"/>
    <col min="2" max="2" width="23.5703125" style="64" customWidth="1"/>
    <col min="3" max="3" width="29.5703125" style="64" customWidth="1"/>
    <col min="4" max="4" width="34.5703125" style="64" customWidth="1"/>
    <col min="5" max="5" width="23" style="64" customWidth="1"/>
    <col min="6" max="6" width="20" style="64" customWidth="1"/>
    <col min="7" max="7" width="19.42578125" style="64" customWidth="1"/>
    <col min="8" max="8" width="20" style="64" customWidth="1"/>
    <col min="9" max="9" width="19.85546875" style="64" customWidth="1"/>
    <col min="10" max="10" width="38.7109375" style="64" customWidth="1"/>
    <col min="11" max="11" width="32.85546875" style="64" customWidth="1"/>
    <col min="12" max="12" width="23" style="64" customWidth="1"/>
    <col min="13" max="13" width="38.42578125" style="64" customWidth="1"/>
    <col min="14" max="14" width="17.85546875" style="64" customWidth="1"/>
    <col min="15" max="15" width="12" style="123" customWidth="1"/>
    <col min="16" max="16" width="14.7109375" style="64" customWidth="1"/>
    <col min="17" max="17" width="7.42578125" style="64" customWidth="1"/>
    <col min="18" max="18" width="9.140625" style="64"/>
    <col min="19" max="19" width="16" style="64" bestFit="1" customWidth="1"/>
    <col min="20" max="20" width="19" style="64" customWidth="1"/>
    <col min="21" max="21" width="15.42578125" style="64" customWidth="1"/>
    <col min="22" max="16384" width="9.140625" style="64"/>
  </cols>
  <sheetData>
    <row r="1" spans="1:22" x14ac:dyDescent="0.3">
      <c r="M1" s="158" t="s">
        <v>44</v>
      </c>
      <c r="N1" s="158"/>
      <c r="O1" s="158"/>
    </row>
    <row r="2" spans="1:22" x14ac:dyDescent="0.3">
      <c r="M2" s="158" t="s">
        <v>45</v>
      </c>
      <c r="N2" s="158"/>
      <c r="O2" s="158"/>
    </row>
    <row r="3" spans="1:22" x14ac:dyDescent="0.3">
      <c r="M3" s="158" t="s">
        <v>46</v>
      </c>
      <c r="N3" s="158"/>
      <c r="O3" s="158"/>
    </row>
    <row r="4" spans="1:22" x14ac:dyDescent="0.3">
      <c r="M4" s="158" t="s">
        <v>47</v>
      </c>
      <c r="N4" s="158"/>
      <c r="O4" s="158"/>
      <c r="R4" s="68" t="s">
        <v>84</v>
      </c>
      <c r="S4" s="67"/>
      <c r="T4" s="67"/>
      <c r="U4" s="69"/>
      <c r="V4" s="67" t="s">
        <v>85</v>
      </c>
    </row>
    <row r="5" spans="1:22" x14ac:dyDescent="0.3">
      <c r="M5" s="153" t="s">
        <v>48</v>
      </c>
      <c r="N5" s="153"/>
      <c r="O5" s="153"/>
      <c r="R5" s="67"/>
      <c r="S5" s="67"/>
      <c r="T5" s="67"/>
      <c r="U5" s="67"/>
      <c r="V5" s="67"/>
    </row>
    <row r="6" spans="1:22" x14ac:dyDescent="0.3">
      <c r="M6" s="153" t="s">
        <v>49</v>
      </c>
      <c r="N6" s="153"/>
      <c r="O6" s="153"/>
      <c r="R6" s="67"/>
      <c r="S6" s="152" t="s">
        <v>86</v>
      </c>
      <c r="T6" s="152"/>
      <c r="U6" s="152"/>
      <c r="V6" s="67"/>
    </row>
    <row r="7" spans="1:22" ht="20.25" x14ac:dyDescent="0.3">
      <c r="M7" s="153" t="s">
        <v>50</v>
      </c>
      <c r="N7" s="153"/>
      <c r="O7" s="153"/>
      <c r="R7" s="67"/>
      <c r="S7" s="152" t="s">
        <v>87</v>
      </c>
      <c r="T7" s="152"/>
      <c r="U7" s="152"/>
      <c r="V7" s="67"/>
    </row>
    <row r="8" spans="1:22" ht="20.25" x14ac:dyDescent="0.3">
      <c r="M8" s="153" t="s">
        <v>51</v>
      </c>
      <c r="N8" s="153"/>
      <c r="O8" s="153"/>
      <c r="S8" s="153" t="s">
        <v>88</v>
      </c>
      <c r="T8" s="153"/>
      <c r="U8" s="153"/>
    </row>
    <row r="9" spans="1:22" x14ac:dyDescent="0.3">
      <c r="M9" s="153" t="s">
        <v>52</v>
      </c>
      <c r="N9" s="153"/>
      <c r="O9" s="153"/>
      <c r="S9" s="153" t="s">
        <v>89</v>
      </c>
      <c r="T9" s="153"/>
      <c r="U9" s="153"/>
    </row>
    <row r="10" spans="1:22" x14ac:dyDescent="0.3">
      <c r="M10" s="153" t="s">
        <v>53</v>
      </c>
      <c r="N10" s="153"/>
      <c r="O10" s="153"/>
    </row>
    <row r="11" spans="1:22" x14ac:dyDescent="0.3">
      <c r="O11" s="137"/>
    </row>
    <row r="12" spans="1:22" x14ac:dyDescent="0.3">
      <c r="A12" s="154" t="s">
        <v>54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4"/>
      <c r="O12" s="154"/>
    </row>
    <row r="13" spans="1:22" x14ac:dyDescent="0.3">
      <c r="A13" s="154" t="s">
        <v>55</v>
      </c>
      <c r="B13" s="154"/>
      <c r="C13" s="154"/>
      <c r="D13" s="154"/>
      <c r="E13" s="154"/>
      <c r="F13" s="154"/>
      <c r="G13" s="154"/>
      <c r="H13" s="154"/>
      <c r="I13" s="154"/>
      <c r="J13" s="154"/>
      <c r="K13" s="154"/>
      <c r="L13" s="154"/>
      <c r="M13" s="154"/>
      <c r="N13" s="154"/>
      <c r="O13" s="154"/>
    </row>
    <row r="14" spans="1:22" x14ac:dyDescent="0.3">
      <c r="A14" s="137"/>
    </row>
    <row r="15" spans="1:22" ht="18.75" customHeight="1" x14ac:dyDescent="0.3">
      <c r="A15" s="150" t="s">
        <v>56</v>
      </c>
      <c r="B15" s="149" t="s">
        <v>57</v>
      </c>
      <c r="C15" s="150" t="s">
        <v>58</v>
      </c>
      <c r="D15" s="150" t="s">
        <v>59</v>
      </c>
      <c r="E15" s="151" t="s">
        <v>60</v>
      </c>
      <c r="F15" s="151"/>
      <c r="G15" s="151"/>
      <c r="H15" s="151"/>
      <c r="I15" s="151"/>
      <c r="J15" s="151"/>
      <c r="K15" s="151"/>
      <c r="L15" s="151"/>
      <c r="M15" s="151"/>
      <c r="N15" s="150" t="s">
        <v>61</v>
      </c>
      <c r="O15" s="155" t="s">
        <v>62</v>
      </c>
    </row>
    <row r="16" spans="1:22" ht="150" x14ac:dyDescent="0.3">
      <c r="A16" s="150"/>
      <c r="B16" s="149"/>
      <c r="C16" s="150"/>
      <c r="D16" s="150"/>
      <c r="E16" s="150" t="s">
        <v>63</v>
      </c>
      <c r="F16" s="150"/>
      <c r="G16" s="150" t="s">
        <v>64</v>
      </c>
      <c r="H16" s="150"/>
      <c r="I16" s="150"/>
      <c r="J16" s="150" t="s">
        <v>65</v>
      </c>
      <c r="K16" s="150"/>
      <c r="L16" s="150"/>
      <c r="M16" s="134" t="s">
        <v>66</v>
      </c>
      <c r="N16" s="150"/>
      <c r="O16" s="156"/>
    </row>
    <row r="17" spans="1:22" ht="59.25" x14ac:dyDescent="0.3">
      <c r="A17" s="150"/>
      <c r="B17" s="149"/>
      <c r="C17" s="150"/>
      <c r="D17" s="150"/>
      <c r="E17" s="134" t="s">
        <v>67</v>
      </c>
      <c r="F17" s="134" t="s">
        <v>67</v>
      </c>
      <c r="G17" s="134" t="s">
        <v>67</v>
      </c>
      <c r="H17" s="134" t="s">
        <v>67</v>
      </c>
      <c r="I17" s="134" t="s">
        <v>67</v>
      </c>
      <c r="J17" s="134" t="s">
        <v>67</v>
      </c>
      <c r="K17" s="134" t="s">
        <v>67</v>
      </c>
      <c r="L17" s="134" t="s">
        <v>67</v>
      </c>
      <c r="M17" s="134" t="s">
        <v>67</v>
      </c>
      <c r="N17" s="150"/>
      <c r="O17" s="156"/>
    </row>
    <row r="18" spans="1:22" ht="243.75" x14ac:dyDescent="0.3">
      <c r="A18" s="150"/>
      <c r="B18" s="149"/>
      <c r="C18" s="150"/>
      <c r="D18" s="150"/>
      <c r="E18" s="135" t="s">
        <v>68</v>
      </c>
      <c r="F18" s="135" t="s">
        <v>69</v>
      </c>
      <c r="G18" s="134" t="s">
        <v>70</v>
      </c>
      <c r="H18" s="134" t="s">
        <v>71</v>
      </c>
      <c r="I18" s="134" t="s">
        <v>72</v>
      </c>
      <c r="J18" s="134" t="s">
        <v>73</v>
      </c>
      <c r="K18" s="134" t="s">
        <v>74</v>
      </c>
      <c r="L18" s="134" t="s">
        <v>75</v>
      </c>
      <c r="M18" s="134" t="s">
        <v>76</v>
      </c>
      <c r="N18" s="150"/>
      <c r="O18" s="156"/>
    </row>
    <row r="19" spans="1:22" ht="112.5" x14ac:dyDescent="0.3">
      <c r="A19" s="150"/>
      <c r="B19" s="149"/>
      <c r="C19" s="150"/>
      <c r="D19" s="150"/>
      <c r="E19" s="134" t="s">
        <v>77</v>
      </c>
      <c r="F19" s="134" t="s">
        <v>78</v>
      </c>
      <c r="G19" s="134" t="s">
        <v>77</v>
      </c>
      <c r="H19" s="134" t="s">
        <v>79</v>
      </c>
      <c r="I19" s="134" t="s">
        <v>80</v>
      </c>
      <c r="J19" s="134" t="s">
        <v>81</v>
      </c>
      <c r="K19" s="134" t="s">
        <v>77</v>
      </c>
      <c r="L19" s="134" t="s">
        <v>82</v>
      </c>
      <c r="M19" s="134" t="s">
        <v>83</v>
      </c>
      <c r="N19" s="150"/>
      <c r="O19" s="156"/>
    </row>
    <row r="20" spans="1:22" x14ac:dyDescent="0.3">
      <c r="A20" s="150"/>
      <c r="B20" s="149"/>
      <c r="C20" s="150"/>
      <c r="D20" s="150"/>
      <c r="E20" s="134">
        <v>0.05</v>
      </c>
      <c r="F20" s="134">
        <v>0.05</v>
      </c>
      <c r="G20" s="134">
        <v>0.1</v>
      </c>
      <c r="H20" s="134">
        <v>0.05</v>
      </c>
      <c r="I20" s="134">
        <v>0.25</v>
      </c>
      <c r="J20" s="134">
        <v>0.25</v>
      </c>
      <c r="K20" s="134">
        <v>0.05</v>
      </c>
      <c r="L20" s="134">
        <v>0.05</v>
      </c>
      <c r="M20" s="134">
        <v>0.15</v>
      </c>
      <c r="N20" s="150"/>
      <c r="O20" s="157"/>
      <c r="P20" s="85" t="s">
        <v>176</v>
      </c>
      <c r="Q20" s="112" t="s">
        <v>177</v>
      </c>
      <c r="R20" s="85" t="s">
        <v>181</v>
      </c>
      <c r="S20" s="85" t="s">
        <v>169</v>
      </c>
      <c r="T20" s="85" t="s">
        <v>170</v>
      </c>
      <c r="U20" s="85" t="s">
        <v>171</v>
      </c>
    </row>
    <row r="21" spans="1:22" ht="93.75" x14ac:dyDescent="0.3">
      <c r="A21" s="116">
        <v>1</v>
      </c>
      <c r="B21" s="116" t="s">
        <v>178</v>
      </c>
      <c r="C21" s="116" t="str">
        <f>Анализ!B5</f>
        <v>Байкальское МО</v>
      </c>
      <c r="D21" s="116" t="str">
        <f>Анализ!G5</f>
        <v>Межрегиональный фестиваль народного творчества "Душа Байкала" народов Сибири и Дальнего Востока</v>
      </c>
      <c r="E21" s="116">
        <v>0.25</v>
      </c>
      <c r="F21" s="116"/>
      <c r="G21" s="116">
        <v>0.5</v>
      </c>
      <c r="H21" s="116">
        <v>0.25</v>
      </c>
      <c r="I21" s="116">
        <v>1.25</v>
      </c>
      <c r="J21" s="116">
        <v>2.5</v>
      </c>
      <c r="K21" s="116">
        <v>0.25</v>
      </c>
      <c r="L21" s="116">
        <v>0.5</v>
      </c>
      <c r="M21" s="116">
        <v>1.5</v>
      </c>
      <c r="N21" s="117">
        <v>7</v>
      </c>
      <c r="O21" s="117">
        <v>9</v>
      </c>
      <c r="P21" s="118">
        <v>45510</v>
      </c>
      <c r="Q21" s="119">
        <v>0.58333333333333337</v>
      </c>
      <c r="R21" s="120">
        <v>10</v>
      </c>
      <c r="S21" s="120">
        <v>1800000</v>
      </c>
      <c r="T21" s="120">
        <v>1620000</v>
      </c>
      <c r="U21" s="120">
        <v>180000</v>
      </c>
      <c r="V21" s="104"/>
    </row>
    <row r="22" spans="1:22" ht="77.25" customHeight="1" x14ac:dyDescent="0.3">
      <c r="A22" s="116">
        <v>2</v>
      </c>
      <c r="B22" s="116" t="s">
        <v>178</v>
      </c>
      <c r="C22" s="116" t="str">
        <f>Анализ!B6</f>
        <v>Култукское МО</v>
      </c>
      <c r="D22" s="116" t="str">
        <f>Анализ!G6</f>
        <v>Туристическая тропа "Чайный путь". Освещение</v>
      </c>
      <c r="E22" s="116">
        <v>0.25</v>
      </c>
      <c r="F22" s="116"/>
      <c r="G22" s="116">
        <v>0.5</v>
      </c>
      <c r="H22" s="116">
        <v>0.25</v>
      </c>
      <c r="I22" s="116">
        <v>2</v>
      </c>
      <c r="J22" s="116">
        <v>1.75</v>
      </c>
      <c r="K22" s="116">
        <v>0.25</v>
      </c>
      <c r="L22" s="116">
        <v>0.5</v>
      </c>
      <c r="M22" s="116">
        <v>1.5</v>
      </c>
      <c r="N22" s="117">
        <v>7</v>
      </c>
      <c r="O22" s="117">
        <v>7</v>
      </c>
      <c r="P22" s="118">
        <v>45517</v>
      </c>
      <c r="Q22" s="119">
        <v>0.34027777777777773</v>
      </c>
      <c r="R22" s="120">
        <v>21.000013429997718</v>
      </c>
      <c r="S22" s="120">
        <v>2531646</v>
      </c>
      <c r="T22" s="120">
        <v>2000000</v>
      </c>
      <c r="U22" s="120">
        <v>531646</v>
      </c>
      <c r="V22" s="104"/>
    </row>
    <row r="23" spans="1:22" ht="81" customHeight="1" x14ac:dyDescent="0.3">
      <c r="A23" s="121">
        <v>3</v>
      </c>
      <c r="B23" s="116" t="s">
        <v>178</v>
      </c>
      <c r="C23" s="116" t="str">
        <f>Анализ!B7</f>
        <v>Култукское МО</v>
      </c>
      <c r="D23" s="116" t="str">
        <f>Анализ!G7</f>
        <v>Туристическая тропа "Чайный путь". Благоустройство</v>
      </c>
      <c r="E23" s="116">
        <v>0.25</v>
      </c>
      <c r="F23" s="122"/>
      <c r="G23" s="116">
        <v>0.5</v>
      </c>
      <c r="H23" s="116">
        <v>0.25</v>
      </c>
      <c r="I23" s="116">
        <v>2</v>
      </c>
      <c r="J23" s="116">
        <v>1.75</v>
      </c>
      <c r="K23" s="116">
        <v>0.25</v>
      </c>
      <c r="L23" s="116">
        <v>0.5</v>
      </c>
      <c r="M23" s="116">
        <v>1.5</v>
      </c>
      <c r="N23" s="117">
        <v>7</v>
      </c>
      <c r="O23" s="121">
        <v>8</v>
      </c>
      <c r="P23" s="118">
        <v>45517</v>
      </c>
      <c r="Q23" s="119">
        <v>0.34375</v>
      </c>
      <c r="R23" s="120">
        <v>21.000013429997718</v>
      </c>
      <c r="S23" s="120">
        <v>2531646</v>
      </c>
      <c r="T23" s="120">
        <v>2000000</v>
      </c>
      <c r="U23" s="120">
        <v>531646</v>
      </c>
      <c r="V23" s="104"/>
    </row>
    <row r="24" spans="1:22" ht="75" x14ac:dyDescent="0.3">
      <c r="A24" s="84">
        <v>4</v>
      </c>
      <c r="B24" s="116" t="s">
        <v>178</v>
      </c>
      <c r="C24" s="116" t="str">
        <f>Анализ!B8</f>
        <v>Байкальское МО</v>
      </c>
      <c r="D24" s="116" t="str">
        <f>Анализ!G8</f>
        <v>"Память о целлюлозниках БЦБК"</v>
      </c>
      <c r="E24" s="65">
        <v>0.25</v>
      </c>
      <c r="F24" s="85"/>
      <c r="G24" s="65">
        <v>0.5</v>
      </c>
      <c r="H24" s="65">
        <v>0.15000000000000002</v>
      </c>
      <c r="I24" s="65">
        <v>1.25</v>
      </c>
      <c r="J24" s="65">
        <v>2.5</v>
      </c>
      <c r="K24" s="65">
        <v>0.25</v>
      </c>
      <c r="L24" s="65">
        <v>0</v>
      </c>
      <c r="M24" s="65">
        <v>1.5</v>
      </c>
      <c r="N24" s="66">
        <v>6.4</v>
      </c>
      <c r="O24" s="136">
        <v>17</v>
      </c>
      <c r="P24" s="113">
        <v>45517</v>
      </c>
      <c r="Q24" s="103">
        <v>0.625</v>
      </c>
      <c r="R24" s="114">
        <v>10</v>
      </c>
      <c r="S24" s="114">
        <v>1990000</v>
      </c>
      <c r="T24" s="114">
        <v>1791000</v>
      </c>
      <c r="U24" s="114">
        <v>199000</v>
      </c>
      <c r="V24" s="104"/>
    </row>
    <row r="25" spans="1:22" ht="75" x14ac:dyDescent="0.3">
      <c r="A25" s="115">
        <v>5</v>
      </c>
      <c r="B25" s="116" t="s">
        <v>178</v>
      </c>
      <c r="C25" s="116" t="str">
        <f>Анализ!B9</f>
        <v>Байкальское МО</v>
      </c>
      <c r="D25" s="116" t="str">
        <f>Анализ!G9</f>
        <v>Парк Воинской Славы 3 этап</v>
      </c>
      <c r="E25" s="116">
        <v>0.25</v>
      </c>
      <c r="F25" s="115"/>
      <c r="G25" s="116">
        <v>0.5</v>
      </c>
      <c r="H25" s="116">
        <v>0.2</v>
      </c>
      <c r="I25" s="116">
        <v>1.25</v>
      </c>
      <c r="J25" s="116">
        <v>2.5</v>
      </c>
      <c r="K25" s="116">
        <v>0.25</v>
      </c>
      <c r="L25" s="116">
        <v>0</v>
      </c>
      <c r="M25" s="116">
        <v>1.5</v>
      </c>
      <c r="N25" s="117">
        <v>6.45</v>
      </c>
      <c r="O25" s="124">
        <v>15</v>
      </c>
      <c r="P25" s="118">
        <v>45518</v>
      </c>
      <c r="Q25" s="119">
        <v>0.5625</v>
      </c>
      <c r="R25" s="120">
        <v>10</v>
      </c>
      <c r="S25" s="120">
        <v>1999600</v>
      </c>
      <c r="T25" s="120">
        <v>1799640</v>
      </c>
      <c r="U25" s="120">
        <v>199960</v>
      </c>
      <c r="V25" s="104"/>
    </row>
    <row r="26" spans="1:22" ht="75" x14ac:dyDescent="0.3">
      <c r="A26" s="85">
        <v>6</v>
      </c>
      <c r="B26" s="116" t="s">
        <v>178</v>
      </c>
      <c r="C26" s="116" t="str">
        <f>Анализ!B10</f>
        <v>Байкальское МО</v>
      </c>
      <c r="D26" s="116" t="str">
        <f>Анализ!G10</f>
        <v>Устройство остановочных пунктов</v>
      </c>
      <c r="E26" s="65">
        <v>0.25</v>
      </c>
      <c r="F26" s="85"/>
      <c r="G26" s="65">
        <v>0.5</v>
      </c>
      <c r="H26" s="65">
        <v>0.2</v>
      </c>
      <c r="I26" s="65">
        <v>1.25</v>
      </c>
      <c r="J26" s="65">
        <v>2.5</v>
      </c>
      <c r="K26" s="65">
        <v>0.25</v>
      </c>
      <c r="L26" s="65">
        <v>0</v>
      </c>
      <c r="M26" s="65">
        <v>1.5</v>
      </c>
      <c r="N26" s="66">
        <v>6.45</v>
      </c>
      <c r="O26" s="136">
        <v>16</v>
      </c>
      <c r="P26" s="113">
        <v>45518</v>
      </c>
      <c r="Q26" s="103">
        <v>0.58333333333333337</v>
      </c>
      <c r="R26" s="114">
        <v>10</v>
      </c>
      <c r="S26" s="114">
        <v>1990000</v>
      </c>
      <c r="T26" s="114">
        <v>1791000</v>
      </c>
      <c r="U26" s="114">
        <v>199000</v>
      </c>
      <c r="V26" s="104"/>
    </row>
    <row r="27" spans="1:22" ht="75" x14ac:dyDescent="0.3">
      <c r="A27" s="85">
        <v>7</v>
      </c>
      <c r="B27" s="116" t="s">
        <v>178</v>
      </c>
      <c r="C27" s="116" t="str">
        <f>Анализ!B11</f>
        <v>Байкальское МО</v>
      </c>
      <c r="D27" s="116" t="str">
        <f>Анализ!G11</f>
        <v>Благоустройство городского кладбища 2 этап</v>
      </c>
      <c r="E27" s="65">
        <v>0.25</v>
      </c>
      <c r="F27" s="85"/>
      <c r="G27" s="65">
        <v>0.5</v>
      </c>
      <c r="H27" s="65">
        <v>0.15000000000000002</v>
      </c>
      <c r="I27" s="65">
        <v>1.25</v>
      </c>
      <c r="J27" s="65">
        <v>2.5</v>
      </c>
      <c r="K27" s="65">
        <v>0.25</v>
      </c>
      <c r="L27" s="65">
        <v>0</v>
      </c>
      <c r="M27" s="65">
        <v>1.5</v>
      </c>
      <c r="N27" s="66">
        <v>6.4</v>
      </c>
      <c r="O27" s="136">
        <v>18</v>
      </c>
      <c r="P27" s="113">
        <v>45518</v>
      </c>
      <c r="Q27" s="103">
        <v>0.59375</v>
      </c>
      <c r="R27" s="114">
        <v>10</v>
      </c>
      <c r="S27" s="114">
        <v>1996187</v>
      </c>
      <c r="T27" s="114">
        <v>1796568.3</v>
      </c>
      <c r="U27" s="114">
        <v>199618.7</v>
      </c>
      <c r="V27" s="104"/>
    </row>
    <row r="28" spans="1:22" ht="75" x14ac:dyDescent="0.3">
      <c r="A28" s="115">
        <v>8</v>
      </c>
      <c r="B28" s="116" t="s">
        <v>178</v>
      </c>
      <c r="C28" s="116" t="str">
        <f>Анализ!B12</f>
        <v>Байкальское МО</v>
      </c>
      <c r="D28" s="116" t="str">
        <f>Анализ!G12</f>
        <v>Программа "1+1"</v>
      </c>
      <c r="E28" s="116">
        <v>0.25</v>
      </c>
      <c r="F28" s="115"/>
      <c r="G28" s="116">
        <v>0.5</v>
      </c>
      <c r="H28" s="116">
        <v>0.15000000000000002</v>
      </c>
      <c r="I28" s="116">
        <v>1.25</v>
      </c>
      <c r="J28" s="116">
        <v>2.5</v>
      </c>
      <c r="K28" s="116">
        <v>0.25</v>
      </c>
      <c r="L28" s="116">
        <v>0.15000000000000002</v>
      </c>
      <c r="M28" s="116">
        <v>1.5</v>
      </c>
      <c r="N28" s="117">
        <v>6.5500000000000007</v>
      </c>
      <c r="O28" s="124">
        <v>14</v>
      </c>
      <c r="P28" s="118">
        <v>45518</v>
      </c>
      <c r="Q28" s="119">
        <v>0.60416666666666663</v>
      </c>
      <c r="R28" s="120">
        <v>10</v>
      </c>
      <c r="S28" s="120">
        <v>1600000</v>
      </c>
      <c r="T28" s="120">
        <v>1440000</v>
      </c>
      <c r="U28" s="120">
        <v>160000</v>
      </c>
      <c r="V28" s="104"/>
    </row>
    <row r="29" spans="1:22" ht="75" x14ac:dyDescent="0.3">
      <c r="A29" s="115">
        <v>9</v>
      </c>
      <c r="B29" s="116" t="s">
        <v>178</v>
      </c>
      <c r="C29" s="116" t="str">
        <f>Анализ!B13</f>
        <v>Слюдянский муниципальный район</v>
      </c>
      <c r="D29" s="116" t="str">
        <f>Анализ!G13</f>
        <v>Казаком быть - России служить</v>
      </c>
      <c r="E29" s="116">
        <v>0.25</v>
      </c>
      <c r="F29" s="115"/>
      <c r="G29" s="116">
        <v>0.5</v>
      </c>
      <c r="H29" s="116">
        <v>0.25</v>
      </c>
      <c r="I29" s="116">
        <v>2</v>
      </c>
      <c r="J29" s="116">
        <v>2.5</v>
      </c>
      <c r="K29" s="116">
        <v>0.25</v>
      </c>
      <c r="L29" s="116">
        <v>0.5</v>
      </c>
      <c r="M29" s="116">
        <v>1.5</v>
      </c>
      <c r="N29" s="117">
        <v>7.75</v>
      </c>
      <c r="O29" s="124">
        <v>1</v>
      </c>
      <c r="P29" s="118">
        <v>45519</v>
      </c>
      <c r="Q29" s="119">
        <v>0.66666666666666663</v>
      </c>
      <c r="R29" s="120">
        <v>20.5</v>
      </c>
      <c r="S29" s="120">
        <v>1000000</v>
      </c>
      <c r="T29" s="120">
        <v>795000</v>
      </c>
      <c r="U29" s="120">
        <v>205000</v>
      </c>
      <c r="V29" s="104"/>
    </row>
    <row r="30" spans="1:22" ht="75" x14ac:dyDescent="0.3">
      <c r="A30" s="115">
        <v>10</v>
      </c>
      <c r="B30" s="116" t="s">
        <v>178</v>
      </c>
      <c r="C30" s="116" t="str">
        <f>Анализ!B14</f>
        <v>Утуликское МО</v>
      </c>
      <c r="D30" s="116" t="str">
        <f>Анализ!G14</f>
        <v>Утулик мастеровой</v>
      </c>
      <c r="E30" s="116">
        <v>0.25</v>
      </c>
      <c r="F30" s="115"/>
      <c r="G30" s="116">
        <v>0.5</v>
      </c>
      <c r="H30" s="116">
        <v>0.15000000000000002</v>
      </c>
      <c r="I30" s="116">
        <v>2</v>
      </c>
      <c r="J30" s="116">
        <v>2.5</v>
      </c>
      <c r="K30" s="116">
        <v>0.25</v>
      </c>
      <c r="L30" s="116">
        <v>0.5</v>
      </c>
      <c r="M30" s="116">
        <v>1.5</v>
      </c>
      <c r="N30" s="117">
        <v>7.65</v>
      </c>
      <c r="O30" s="124">
        <v>6</v>
      </c>
      <c r="P30" s="118">
        <v>45523</v>
      </c>
      <c r="Q30" s="119">
        <v>0.375</v>
      </c>
      <c r="R30" s="120">
        <v>16</v>
      </c>
      <c r="S30" s="120">
        <v>435000</v>
      </c>
      <c r="T30" s="120">
        <v>365400</v>
      </c>
      <c r="U30" s="120">
        <v>69600</v>
      </c>
      <c r="V30" s="104"/>
    </row>
    <row r="31" spans="1:22" ht="75" x14ac:dyDescent="0.3">
      <c r="A31" s="115">
        <v>11</v>
      </c>
      <c r="B31" s="116" t="s">
        <v>178</v>
      </c>
      <c r="C31" s="116" t="str">
        <f>Анализ!B15</f>
        <v>Слюдянскон МО</v>
      </c>
      <c r="D31" s="116" t="str">
        <f>Анализ!G15</f>
        <v>Создание сквера "Вечерний"</v>
      </c>
      <c r="E31" s="116">
        <v>0.25</v>
      </c>
      <c r="F31" s="115"/>
      <c r="G31" s="116">
        <v>0.5</v>
      </c>
      <c r="H31" s="116">
        <v>0.15000000000000002</v>
      </c>
      <c r="I31" s="116">
        <v>2</v>
      </c>
      <c r="J31" s="116">
        <v>2.5</v>
      </c>
      <c r="K31" s="116">
        <v>0.25</v>
      </c>
      <c r="L31" s="116">
        <v>0.5</v>
      </c>
      <c r="M31" s="116">
        <v>1.5</v>
      </c>
      <c r="N31" s="117">
        <v>7.65</v>
      </c>
      <c r="O31" s="124">
        <v>3</v>
      </c>
      <c r="P31" s="118">
        <v>45523</v>
      </c>
      <c r="Q31" s="119">
        <v>0.5625</v>
      </c>
      <c r="R31" s="120">
        <v>20.318725099601593</v>
      </c>
      <c r="S31" s="120">
        <v>2510000</v>
      </c>
      <c r="T31" s="120">
        <v>2000000</v>
      </c>
      <c r="U31" s="120">
        <v>510000</v>
      </c>
      <c r="V31" s="104"/>
    </row>
    <row r="32" spans="1:22" ht="75" x14ac:dyDescent="0.3">
      <c r="A32" s="115">
        <v>12</v>
      </c>
      <c r="B32" s="116" t="s">
        <v>178</v>
      </c>
      <c r="C32" s="116" t="str">
        <f>Анализ!B16</f>
        <v>Слюдянскон МО</v>
      </c>
      <c r="D32" s="116" t="str">
        <f>Анализ!G16</f>
        <v>Установка малых архитектурных форм в сквере "Вечерний"</v>
      </c>
      <c r="E32" s="116">
        <v>0.25</v>
      </c>
      <c r="F32" s="115"/>
      <c r="G32" s="116">
        <v>0.5</v>
      </c>
      <c r="H32" s="116">
        <v>0.15000000000000002</v>
      </c>
      <c r="I32" s="116">
        <v>2</v>
      </c>
      <c r="J32" s="116">
        <v>2.5</v>
      </c>
      <c r="K32" s="116">
        <v>0.25</v>
      </c>
      <c r="L32" s="116">
        <v>0.5</v>
      </c>
      <c r="M32" s="116">
        <v>1.5</v>
      </c>
      <c r="N32" s="117">
        <v>7.65</v>
      </c>
      <c r="O32" s="124">
        <v>4</v>
      </c>
      <c r="P32" s="118">
        <v>45523</v>
      </c>
      <c r="Q32" s="119">
        <v>0.57638888888888895</v>
      </c>
      <c r="R32" s="120">
        <v>20</v>
      </c>
      <c r="S32" s="120">
        <v>2500000</v>
      </c>
      <c r="T32" s="120">
        <v>2000000</v>
      </c>
      <c r="U32" s="120">
        <v>500000</v>
      </c>
      <c r="V32" s="104"/>
    </row>
    <row r="33" spans="1:22" ht="75" x14ac:dyDescent="0.3">
      <c r="A33" s="85">
        <v>13</v>
      </c>
      <c r="B33" s="116" t="s">
        <v>178</v>
      </c>
      <c r="C33" s="116" t="str">
        <f>Анализ!B17</f>
        <v>Слюдянскон МО</v>
      </c>
      <c r="D33" s="116" t="str">
        <f>Анализ!G17</f>
        <v>Установка сцены на Центральной площади</v>
      </c>
      <c r="E33" s="65">
        <v>0.25</v>
      </c>
      <c r="F33" s="85"/>
      <c r="G33" s="65">
        <v>0</v>
      </c>
      <c r="H33" s="65">
        <v>0</v>
      </c>
      <c r="I33" s="65">
        <v>1.25</v>
      </c>
      <c r="J33" s="65">
        <v>2.5</v>
      </c>
      <c r="K33" s="65">
        <v>0.25</v>
      </c>
      <c r="L33" s="65">
        <v>0.5</v>
      </c>
      <c r="M33" s="65">
        <v>1.5</v>
      </c>
      <c r="N33" s="66">
        <v>6.25</v>
      </c>
      <c r="O33" s="136">
        <v>19</v>
      </c>
      <c r="P33" s="113">
        <v>45523</v>
      </c>
      <c r="Q33" s="103">
        <v>0.58333333333333337</v>
      </c>
      <c r="R33" s="114">
        <v>13.043478260869565</v>
      </c>
      <c r="S33" s="114">
        <v>2300000</v>
      </c>
      <c r="T33" s="114">
        <v>2000000</v>
      </c>
      <c r="U33" s="114">
        <v>300000</v>
      </c>
      <c r="V33" s="104"/>
    </row>
    <row r="34" spans="1:22" ht="75" x14ac:dyDescent="0.3">
      <c r="A34" s="115">
        <v>14</v>
      </c>
      <c r="B34" s="116" t="s">
        <v>178</v>
      </c>
      <c r="C34" s="116" t="str">
        <f>Анализ!B18</f>
        <v>Утуликское МО</v>
      </c>
      <c r="D34" s="116" t="str">
        <f>Анализ!G18</f>
        <v>Благоустройство общественной территории "Парковая зона - место добрых встреч на Байкале"</v>
      </c>
      <c r="E34" s="116">
        <v>0.25</v>
      </c>
      <c r="F34" s="115"/>
      <c r="G34" s="116">
        <v>0.5</v>
      </c>
      <c r="H34" s="116">
        <v>0.2</v>
      </c>
      <c r="I34" s="116">
        <v>1.25</v>
      </c>
      <c r="J34" s="116">
        <v>2.5</v>
      </c>
      <c r="K34" s="116">
        <v>0.25</v>
      </c>
      <c r="L34" s="116">
        <v>0.5</v>
      </c>
      <c r="M34" s="116">
        <v>1.5</v>
      </c>
      <c r="N34" s="117">
        <v>6.95</v>
      </c>
      <c r="O34" s="124">
        <v>10</v>
      </c>
      <c r="P34" s="118">
        <v>45523</v>
      </c>
      <c r="Q34" s="119">
        <v>0.66666666666666663</v>
      </c>
      <c r="R34" s="120">
        <v>10.0314889788574</v>
      </c>
      <c r="S34" s="120">
        <v>1111500</v>
      </c>
      <c r="T34" s="120">
        <v>1000000</v>
      </c>
      <c r="U34" s="120">
        <v>111500</v>
      </c>
      <c r="V34" s="104"/>
    </row>
    <row r="35" spans="1:22" ht="75" x14ac:dyDescent="0.3">
      <c r="A35" s="115">
        <v>15</v>
      </c>
      <c r="B35" s="116" t="s">
        <v>178</v>
      </c>
      <c r="C35" s="116" t="str">
        <f>Анализ!B19</f>
        <v>Слюдянский муниципальный район</v>
      </c>
      <c r="D35" s="116" t="str">
        <f>Анализ!G19</f>
        <v>Моя малая Родина</v>
      </c>
      <c r="E35" s="116">
        <v>0.25</v>
      </c>
      <c r="F35" s="115"/>
      <c r="G35" s="116">
        <v>0.5</v>
      </c>
      <c r="H35" s="116">
        <v>0.25</v>
      </c>
      <c r="I35" s="116">
        <v>2</v>
      </c>
      <c r="J35" s="116">
        <v>2.5</v>
      </c>
      <c r="K35" s="116">
        <v>0.25</v>
      </c>
      <c r="L35" s="116">
        <v>0.5</v>
      </c>
      <c r="M35" s="116">
        <v>1.5</v>
      </c>
      <c r="N35" s="117">
        <v>7.75</v>
      </c>
      <c r="O35" s="124">
        <v>2</v>
      </c>
      <c r="P35" s="118">
        <v>45523</v>
      </c>
      <c r="Q35" s="119">
        <v>0.6875</v>
      </c>
      <c r="R35" s="120">
        <v>18.000020499994875</v>
      </c>
      <c r="S35" s="120">
        <v>2439025</v>
      </c>
      <c r="T35" s="120">
        <v>2000000</v>
      </c>
      <c r="U35" s="120">
        <v>439025</v>
      </c>
      <c r="V35" s="104"/>
    </row>
    <row r="36" spans="1:22" ht="75" x14ac:dyDescent="0.3">
      <c r="A36" s="115">
        <v>16</v>
      </c>
      <c r="B36" s="116" t="s">
        <v>178</v>
      </c>
      <c r="C36" s="116" t="str">
        <f>Анализ!B20</f>
        <v>Слюдянскон МО</v>
      </c>
      <c r="D36" s="116" t="str">
        <f>Анализ!G20</f>
        <v>Обустройство детской и спортивной площадки по ул.Набережной г. Слюдянка</v>
      </c>
      <c r="E36" s="116">
        <v>0.25</v>
      </c>
      <c r="F36" s="115"/>
      <c r="G36" s="116">
        <v>0.5</v>
      </c>
      <c r="H36" s="116">
        <v>0.15000000000000002</v>
      </c>
      <c r="I36" s="116">
        <v>1.25</v>
      </c>
      <c r="J36" s="116">
        <v>2.5</v>
      </c>
      <c r="K36" s="116">
        <v>0.25</v>
      </c>
      <c r="L36" s="116">
        <v>0.5</v>
      </c>
      <c r="M36" s="116">
        <v>1.5</v>
      </c>
      <c r="N36" s="117">
        <v>6.9</v>
      </c>
      <c r="O36" s="124">
        <v>13</v>
      </c>
      <c r="P36" s="118">
        <v>45524</v>
      </c>
      <c r="Q36" s="119">
        <v>0.54861111111111105</v>
      </c>
      <c r="R36" s="120">
        <v>10</v>
      </c>
      <c r="S36" s="120">
        <v>2100000</v>
      </c>
      <c r="T36" s="120">
        <v>1890000</v>
      </c>
      <c r="U36" s="120">
        <v>210000</v>
      </c>
      <c r="V36" s="104"/>
    </row>
    <row r="37" spans="1:22" ht="75" x14ac:dyDescent="0.3">
      <c r="A37" s="115">
        <v>17</v>
      </c>
      <c r="B37" s="116" t="s">
        <v>178</v>
      </c>
      <c r="C37" s="116" t="str">
        <f>Анализ!B21</f>
        <v>Слюдянскон МО</v>
      </c>
      <c r="D37" s="116" t="str">
        <f>Анализ!G21</f>
        <v>Благоустройство рыночной площади</v>
      </c>
      <c r="E37" s="116">
        <v>0.25</v>
      </c>
      <c r="F37" s="115"/>
      <c r="G37" s="116">
        <v>0.5</v>
      </c>
      <c r="H37" s="116">
        <v>0.15000000000000002</v>
      </c>
      <c r="I37" s="116">
        <v>1.25</v>
      </c>
      <c r="J37" s="116">
        <v>2.5</v>
      </c>
      <c r="K37" s="116">
        <v>0.25</v>
      </c>
      <c r="L37" s="116">
        <v>0.5</v>
      </c>
      <c r="M37" s="116">
        <v>1.5</v>
      </c>
      <c r="N37" s="117">
        <v>6.9</v>
      </c>
      <c r="O37" s="124">
        <v>11</v>
      </c>
      <c r="P37" s="118">
        <v>45524</v>
      </c>
      <c r="Q37" s="119">
        <v>0.55555555555555558</v>
      </c>
      <c r="R37" s="120">
        <v>15.254237288135593</v>
      </c>
      <c r="S37" s="120">
        <v>2360000</v>
      </c>
      <c r="T37" s="120">
        <v>2000000</v>
      </c>
      <c r="U37" s="120">
        <v>360000</v>
      </c>
      <c r="V37" s="104"/>
    </row>
    <row r="38" spans="1:22" ht="75" x14ac:dyDescent="0.3">
      <c r="A38" s="115">
        <v>18</v>
      </c>
      <c r="B38" s="116" t="s">
        <v>178</v>
      </c>
      <c r="C38" s="116" t="str">
        <f>Анализ!B22</f>
        <v>Слюдянскон МО</v>
      </c>
      <c r="D38" s="116" t="str">
        <f>Анализ!G22</f>
        <v>Обустройство парковки у Центрального рынка</v>
      </c>
      <c r="E38" s="116">
        <v>0.25</v>
      </c>
      <c r="F38" s="115"/>
      <c r="G38" s="116">
        <v>0.5</v>
      </c>
      <c r="H38" s="116">
        <v>0.15000000000000002</v>
      </c>
      <c r="I38" s="116">
        <v>2</v>
      </c>
      <c r="J38" s="116">
        <v>2.5</v>
      </c>
      <c r="K38" s="116">
        <v>0.25</v>
      </c>
      <c r="L38" s="116">
        <v>0.5</v>
      </c>
      <c r="M38" s="116">
        <v>1.5</v>
      </c>
      <c r="N38" s="117">
        <v>7.65</v>
      </c>
      <c r="O38" s="124">
        <v>5</v>
      </c>
      <c r="P38" s="118">
        <v>45524</v>
      </c>
      <c r="Q38" s="119">
        <v>0.5625</v>
      </c>
      <c r="R38" s="120">
        <v>19.35483870967742</v>
      </c>
      <c r="S38" s="120">
        <v>2480000</v>
      </c>
      <c r="T38" s="120">
        <v>2000000</v>
      </c>
      <c r="U38" s="120">
        <v>480000</v>
      </c>
      <c r="V38" s="104"/>
    </row>
    <row r="39" spans="1:22" ht="75" x14ac:dyDescent="0.3">
      <c r="A39" s="115">
        <v>19</v>
      </c>
      <c r="B39" s="116" t="s">
        <v>178</v>
      </c>
      <c r="C39" s="116" t="str">
        <f>Анализ!B23</f>
        <v>Слюдянский муниципальный район</v>
      </c>
      <c r="D39" s="116" t="str">
        <f>Анализ!G23</f>
        <v>Обновление центрального крыльца "Дома культуры "Перевал"</v>
      </c>
      <c r="E39" s="116">
        <v>0.25</v>
      </c>
      <c r="F39" s="115"/>
      <c r="G39" s="116">
        <v>0.5</v>
      </c>
      <c r="H39" s="116">
        <v>0.15000000000000002</v>
      </c>
      <c r="I39" s="116">
        <v>1.25</v>
      </c>
      <c r="J39" s="116">
        <v>2.5</v>
      </c>
      <c r="K39" s="116">
        <v>0.25</v>
      </c>
      <c r="L39" s="116">
        <v>0.5</v>
      </c>
      <c r="M39" s="116">
        <v>1.5</v>
      </c>
      <c r="N39" s="117">
        <v>6.9</v>
      </c>
      <c r="O39" s="124">
        <v>12</v>
      </c>
      <c r="P39" s="118">
        <v>45524</v>
      </c>
      <c r="Q39" s="119">
        <v>0.58333333333333337</v>
      </c>
      <c r="R39" s="120">
        <v>10.5</v>
      </c>
      <c r="S39" s="120">
        <v>600000</v>
      </c>
      <c r="T39" s="120">
        <v>537000</v>
      </c>
      <c r="U39" s="120">
        <v>63000</v>
      </c>
      <c r="V39" s="104"/>
    </row>
    <row r="40" spans="1:22" ht="75" x14ac:dyDescent="0.3">
      <c r="A40" s="85">
        <v>20</v>
      </c>
      <c r="B40" s="116" t="s">
        <v>178</v>
      </c>
      <c r="C40" s="116" t="str">
        <f>Анализ!B24</f>
        <v>Байкальское МО</v>
      </c>
      <c r="D40" s="116" t="str">
        <f>Анализ!G24</f>
        <v>Гагаринская ярморочная площадь</v>
      </c>
      <c r="E40" s="65">
        <v>0.25</v>
      </c>
      <c r="F40" s="85"/>
      <c r="G40" s="65">
        <v>0.5</v>
      </c>
      <c r="H40" s="65">
        <v>0.05</v>
      </c>
      <c r="I40" s="65">
        <v>1.25</v>
      </c>
      <c r="J40" s="65">
        <v>2.5</v>
      </c>
      <c r="K40" s="65">
        <v>0.25</v>
      </c>
      <c r="L40" s="65">
        <v>0.15000000000000002</v>
      </c>
      <c r="M40" s="65">
        <v>1.5</v>
      </c>
      <c r="N40" s="66">
        <v>6.45</v>
      </c>
      <c r="O40" s="136"/>
      <c r="P40" s="113">
        <v>45524</v>
      </c>
      <c r="Q40" s="103">
        <v>0.60416666666666663</v>
      </c>
      <c r="R40" s="114">
        <v>10</v>
      </c>
      <c r="S40" s="114">
        <v>1960000</v>
      </c>
      <c r="T40" s="114">
        <v>1764000</v>
      </c>
      <c r="U40" s="114">
        <v>196000</v>
      </c>
      <c r="V40" s="104"/>
    </row>
    <row r="41" spans="1:22" ht="75" x14ac:dyDescent="0.3">
      <c r="A41" s="85">
        <v>21</v>
      </c>
      <c r="B41" s="116" t="s">
        <v>178</v>
      </c>
      <c r="C41" s="116" t="str">
        <f>Анализ!B25</f>
        <v>Байкальское МО</v>
      </c>
      <c r="D41" s="116" t="str">
        <f>Анализ!G25</f>
        <v>Площадь Южный</v>
      </c>
      <c r="E41" s="65">
        <v>0.25</v>
      </c>
      <c r="F41" s="85"/>
      <c r="G41" s="65">
        <v>0.5</v>
      </c>
      <c r="H41" s="65">
        <v>0</v>
      </c>
      <c r="I41" s="65">
        <v>1.25</v>
      </c>
      <c r="J41" s="65">
        <v>2.5</v>
      </c>
      <c r="K41" s="65">
        <v>0.25</v>
      </c>
      <c r="L41" s="65">
        <v>0.15000000000000002</v>
      </c>
      <c r="M41" s="65">
        <v>1.5</v>
      </c>
      <c r="N41" s="66">
        <v>6.4</v>
      </c>
      <c r="O41" s="136"/>
      <c r="P41" s="113">
        <v>45525</v>
      </c>
      <c r="Q41" s="103">
        <v>0.61111111111111105</v>
      </c>
      <c r="R41" s="114">
        <v>10</v>
      </c>
      <c r="S41" s="114">
        <v>2000000</v>
      </c>
      <c r="T41" s="114">
        <v>1800000</v>
      </c>
      <c r="U41" s="114">
        <v>200000</v>
      </c>
      <c r="V41" s="104"/>
    </row>
  </sheetData>
  <mergeCells count="26">
    <mergeCell ref="E16:F16"/>
    <mergeCell ref="G16:I16"/>
    <mergeCell ref="J16:L16"/>
    <mergeCell ref="M10:O10"/>
    <mergeCell ref="A12:O12"/>
    <mergeCell ref="A13:O13"/>
    <mergeCell ref="A15:A20"/>
    <mergeCell ref="B15:B20"/>
    <mergeCell ref="C15:C20"/>
    <mergeCell ref="D15:D20"/>
    <mergeCell ref="E15:M15"/>
    <mergeCell ref="N15:N20"/>
    <mergeCell ref="O15:O20"/>
    <mergeCell ref="S6:U6"/>
    <mergeCell ref="M7:O7"/>
    <mergeCell ref="S7:U7"/>
    <mergeCell ref="M8:O8"/>
    <mergeCell ref="S8:U8"/>
    <mergeCell ref="M9:O9"/>
    <mergeCell ref="S9:U9"/>
    <mergeCell ref="M1:O1"/>
    <mergeCell ref="M2:O2"/>
    <mergeCell ref="M3:O3"/>
    <mergeCell ref="M4:O4"/>
    <mergeCell ref="M5:O5"/>
    <mergeCell ref="M6:O6"/>
  </mergeCells>
  <pageMargins left="0.25" right="0.25" top="0.75" bottom="0.75" header="0.3" footer="0.3"/>
  <pageSetup paperSize="9" scale="3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Анализ</vt:lpstr>
      <vt:lpstr>рейтинг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2024-09-24T02:36:55Z</dcterms:modified>
</cp:coreProperties>
</file>