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14370" windowHeight="8775" activeTab="0"/>
  </bookViews>
  <sheets>
    <sheet name="Лист5" sheetId="1" r:id="rId1"/>
  </sheets>
  <definedNames>
    <definedName name="_xlnm.Print_Area" localSheetId="0">'Лист5'!$A$1:$M$14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<sst xmlns="http://schemas.openxmlformats.org/spreadsheetml/2006/main" count="32" uniqueCount="28">
  <si>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маршрут</t>
  </si>
  <si>
    <t>руб.</t>
  </si>
  <si>
    <t>%</t>
  </si>
  <si>
    <t>Количество посадочных мест</t>
  </si>
  <si>
    <t xml:space="preserve">длина  маршрута </t>
  </si>
  <si>
    <t>Слюдянка-Тибельти</t>
  </si>
  <si>
    <t>Расчет суммы субсидии по социально-значимому пригородному маршруту "Слюдянка-Тибельти"</t>
  </si>
  <si>
    <t>длина кругорейса</t>
  </si>
  <si>
    <t>цена за 1 пассажирокилометр*</t>
  </si>
  <si>
    <t>* приказ Службы по тарифам Иркутской области от 5.12.2011 №128-спр</t>
  </si>
  <si>
    <t>км</t>
  </si>
  <si>
    <t>Наполняемость, принятая при утверждении тарифа**</t>
  </si>
  <si>
    <t>** приказ Службы по тарифам Иркутской области от 28.11.2008 №103-пп</t>
  </si>
  <si>
    <t>Наполняемость, принятая при утверждении тарифа</t>
  </si>
  <si>
    <t>чел</t>
  </si>
  <si>
    <t>мест</t>
  </si>
  <si>
    <t>Средняя расчетная наполняемость</t>
  </si>
  <si>
    <t>Сумма субсидии на кругорейс</t>
  </si>
  <si>
    <t>чел.</t>
  </si>
  <si>
    <t xml:space="preserve"> кол-во кругорейсов за мес.</t>
  </si>
  <si>
    <t>Сумма субсидии за месяц</t>
  </si>
  <si>
    <t>Длина кругорейса "Слюдянка -Тибельти-Слюдянка составляет 93,4 км. Средняя наполняемость  на протяжении Слюдянка-Быстрая (63,4 км.) не ниже 70% ( принятая в расчете тарифа ). Среднее количество пассажиров на участке д.Быстрая-д.Тибельти -д.Быстрая (30 км.)  не превышает 5 человек (по справке главы Быстринского муниципального образования).</t>
  </si>
  <si>
    <t>( 63,4км.*13чел.*0,7+30км*2,5чел.)/93,4км</t>
  </si>
  <si>
    <t xml:space="preserve">И.о. начальника отдела малого предпринимательства и муниципального заказа </t>
  </si>
  <si>
    <t>Белякова И.В.</t>
  </si>
  <si>
    <t>Сумма субсидии за период сентябрь-декабрь 2012</t>
  </si>
  <si>
    <t>2012год</t>
  </si>
  <si>
    <t>2013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</si>
</sst>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2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 horizontal="center" wrapText="1"/>
    </xf>
    <xf numFmtId="184" fontId="0" fillId="0" borderId="0" xfId="0" applyNumberForma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wrapText="1"/>
    </xf>
    <xf numFmtId="184" fontId="0" fillId="0" borderId="17" xfId="0" applyNumberForma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84" fontId="0" fillId="0" borderId="0" xfId="0" applyNumberFormat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wrapText="1"/>
    </xf>
    <xf numFmtId="184" fontId="6" fillId="0" borderId="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8" xfId="0" applyBorder="1" applyAlignment="1">
      <alignment wrapText="1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84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1" fontId="0" fillId="0" borderId="17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" sqref="M7"/>
    </sheetView>
  </sheetViews>
  <sheetFormatPr defaultColWidth="9.140625" defaultRowHeight="12.75"/>
  <cols>
    <col min="1" max="1" width="5.28125" style="0" customWidth="1"/>
    <col min="2" max="2" width="16.57421875" style="0" customWidth="1"/>
    <col min="12" max="12" width="9.57421875" style="0" bestFit="1" customWidth="1"/>
    <col min="13" max="13" width="10.57421875" style="0" bestFit="1" customWidth="1"/>
    <col min="14" max="14" width="10.57421875" style="0" customWidth="1"/>
    <col min="15" max="15" width="11.57421875" style="0" bestFit="1" customWidth="1"/>
    <col min="16" max="16" width="27.28125" style="0" customWidth="1"/>
    <col min="18" max="18" width="11.57421875" style="0" bestFit="1" customWidth="1"/>
    <col min="22" max="22" width="11.00390625" style="0" bestFit="1" customWidth="1"/>
  </cols>
  <sheetData>
    <row r="1" ht="12.75">
      <c r="C1" s="8" t="s">
        <v>6</v>
      </c>
    </row>
    <row r="2" spans="17:22" ht="12.75">
      <c r="Q2" s="40"/>
      <c r="R2" s="40"/>
      <c r="S2" s="40"/>
      <c r="T2" s="40"/>
      <c r="U2" s="40"/>
      <c r="V2" s="40"/>
    </row>
    <row r="3" spans="17:22" ht="13.5" thickBot="1">
      <c r="Q3" s="40"/>
      <c r="R3" s="40"/>
      <c r="S3" s="40"/>
      <c r="T3" s="40"/>
      <c r="U3" s="40"/>
      <c r="V3" s="40"/>
    </row>
    <row r="4" spans="1:22" ht="89.25">
      <c r="A4" s="11"/>
      <c r="B4" s="9" t="s">
        <v>0</v>
      </c>
      <c r="C4" s="9" t="s">
        <v>4</v>
      </c>
      <c r="D4" s="9" t="s">
        <v>7</v>
      </c>
      <c r="E4" s="9" t="s">
        <v>8</v>
      </c>
      <c r="F4" s="9" t="s">
        <v>3</v>
      </c>
      <c r="G4" s="9" t="s">
        <v>11</v>
      </c>
      <c r="H4" s="9" t="s">
        <v>13</v>
      </c>
      <c r="I4" s="9" t="s">
        <v>16</v>
      </c>
      <c r="J4" s="9" t="s">
        <v>17</v>
      </c>
      <c r="K4" s="9" t="s">
        <v>19</v>
      </c>
      <c r="L4" s="9" t="s">
        <v>20</v>
      </c>
      <c r="M4" s="25" t="s">
        <v>25</v>
      </c>
      <c r="N4" s="28"/>
      <c r="O4" s="28"/>
      <c r="P4" s="29"/>
      <c r="Q4" s="41"/>
      <c r="R4" s="41"/>
      <c r="S4" s="41"/>
      <c r="T4" s="41"/>
      <c r="U4" s="41"/>
      <c r="V4" s="41"/>
    </row>
    <row r="5" spans="1:22" ht="12.75">
      <c r="A5" s="12"/>
      <c r="B5" s="3"/>
      <c r="C5" s="3" t="s">
        <v>10</v>
      </c>
      <c r="D5" s="3" t="s">
        <v>10</v>
      </c>
      <c r="E5" s="4" t="s">
        <v>1</v>
      </c>
      <c r="F5" s="3" t="s">
        <v>15</v>
      </c>
      <c r="G5" s="4" t="s">
        <v>2</v>
      </c>
      <c r="H5" s="3" t="s">
        <v>14</v>
      </c>
      <c r="I5" s="49" t="s">
        <v>18</v>
      </c>
      <c r="J5" s="50"/>
      <c r="K5" s="4"/>
      <c r="L5" s="4" t="s">
        <v>1</v>
      </c>
      <c r="M5" s="26" t="s">
        <v>1</v>
      </c>
      <c r="N5" s="30"/>
      <c r="O5" s="29"/>
      <c r="P5" s="29"/>
      <c r="Q5" s="41"/>
      <c r="R5" s="42"/>
      <c r="S5" s="41"/>
      <c r="T5" s="43"/>
      <c r="U5" s="42"/>
      <c r="V5" s="41"/>
    </row>
    <row r="6" spans="1:22" ht="25.5">
      <c r="A6" s="13">
        <v>1</v>
      </c>
      <c r="B6" s="3" t="s">
        <v>5</v>
      </c>
      <c r="C6" s="5">
        <f>63.4/2+15</f>
        <v>46.7</v>
      </c>
      <c r="D6" s="5">
        <f>C6*2</f>
        <v>93.4</v>
      </c>
      <c r="E6" s="4">
        <v>1.38</v>
      </c>
      <c r="F6" s="6">
        <v>13</v>
      </c>
      <c r="G6" s="7">
        <v>0.7</v>
      </c>
      <c r="H6" s="6">
        <f>F6*G6</f>
        <v>9.1</v>
      </c>
      <c r="I6" s="27">
        <f>G12</f>
        <v>6.980085653104924</v>
      </c>
      <c r="J6" s="52"/>
      <c r="K6" s="23"/>
      <c r="L6" s="6"/>
      <c r="M6" s="27"/>
      <c r="N6" s="31"/>
      <c r="O6" s="32"/>
      <c r="P6" s="33"/>
      <c r="Q6" s="42"/>
      <c r="R6" s="44"/>
      <c r="S6" s="45"/>
      <c r="T6" s="36"/>
      <c r="U6" s="45"/>
      <c r="V6" s="45"/>
    </row>
    <row r="7" spans="1:22" s="21" customFormat="1" ht="12.75">
      <c r="A7" s="19"/>
      <c r="B7" s="57" t="s">
        <v>26</v>
      </c>
      <c r="C7" s="20"/>
      <c r="D7" s="20"/>
      <c r="E7" s="20"/>
      <c r="F7" s="18"/>
      <c r="G7" s="20"/>
      <c r="H7" s="6"/>
      <c r="I7" s="24"/>
      <c r="J7" s="51">
        <v>273</v>
      </c>
      <c r="K7" s="23">
        <v>8</v>
      </c>
      <c r="L7" s="6">
        <f>J7*K7</f>
        <v>2184</v>
      </c>
      <c r="M7" s="61">
        <f>L7*4</f>
        <v>8736</v>
      </c>
      <c r="N7" s="34"/>
      <c r="O7" s="35"/>
      <c r="P7" s="36"/>
      <c r="Q7" s="42"/>
      <c r="R7" s="44"/>
      <c r="S7" s="45"/>
      <c r="T7" s="36"/>
      <c r="U7" s="45"/>
      <c r="V7" s="45"/>
    </row>
    <row r="8" spans="1:22" ht="13.5" thickBot="1">
      <c r="A8" s="10"/>
      <c r="B8" s="58" t="s">
        <v>27</v>
      </c>
      <c r="C8" s="14"/>
      <c r="D8" s="15"/>
      <c r="E8" s="15"/>
      <c r="F8" s="15"/>
      <c r="G8" s="15"/>
      <c r="H8" s="15"/>
      <c r="I8" s="15"/>
      <c r="J8" s="59">
        <f>J7</f>
        <v>273</v>
      </c>
      <c r="K8" s="23">
        <v>8</v>
      </c>
      <c r="L8" s="6">
        <f>J8*K8</f>
        <v>2184</v>
      </c>
      <c r="M8" s="60">
        <f>L8*12</f>
        <v>26208</v>
      </c>
      <c r="N8" s="37"/>
      <c r="O8" s="38"/>
      <c r="P8" s="39"/>
      <c r="Q8" s="35"/>
      <c r="R8" s="45"/>
      <c r="S8" s="46"/>
      <c r="T8" s="36"/>
      <c r="U8" s="45"/>
      <c r="V8" s="46"/>
    </row>
    <row r="9" spans="2:22" ht="12.75">
      <c r="B9" s="53" t="s">
        <v>9</v>
      </c>
      <c r="C9" s="54"/>
      <c r="D9" s="54"/>
      <c r="E9" s="54"/>
      <c r="F9" s="54"/>
      <c r="G9" s="54"/>
      <c r="H9" s="2"/>
      <c r="I9" s="2"/>
      <c r="J9" s="1"/>
      <c r="K9" s="2"/>
      <c r="L9" s="2"/>
      <c r="M9" s="2"/>
      <c r="N9" s="2"/>
      <c r="O9" s="2"/>
      <c r="P9" s="1"/>
      <c r="Q9" s="39"/>
      <c r="R9" s="39"/>
      <c r="S9" s="39"/>
      <c r="T9" s="39"/>
      <c r="U9" s="39"/>
      <c r="V9" s="39"/>
    </row>
    <row r="10" spans="2:22" ht="12.75">
      <c r="B10" t="s">
        <v>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2"/>
      <c r="Q10" s="2"/>
      <c r="R10" s="17"/>
      <c r="S10" s="2"/>
      <c r="T10" s="2"/>
      <c r="U10" s="2"/>
      <c r="V10" s="2"/>
    </row>
    <row r="11" spans="1:13" ht="41.25" customHeight="1">
      <c r="A11" s="55" t="s">
        <v>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3:23" ht="12.75">
      <c r="C12" s="1"/>
      <c r="D12" s="47" t="s">
        <v>22</v>
      </c>
      <c r="E12" s="1"/>
      <c r="F12" s="1"/>
      <c r="G12" s="48">
        <f>(63.4*13*0.7+30*2.5)/93.4</f>
        <v>6.980085653104924</v>
      </c>
      <c r="H12" s="47" t="s">
        <v>18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3:23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2.75">
      <c r="B14" t="s">
        <v>23</v>
      </c>
      <c r="C14" s="1"/>
      <c r="D14" s="1"/>
      <c r="E14" s="1"/>
      <c r="F14" s="1"/>
      <c r="G14" s="1"/>
      <c r="H14" s="1"/>
      <c r="I14" s="1"/>
      <c r="J14" s="1"/>
      <c r="K14" s="1"/>
      <c r="L14" s="1" t="s">
        <v>24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3:2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3:2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3:2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3:23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3:23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3:2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3:23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2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3:2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</sheetData>
  <sheetProtection/>
  <mergeCells count="2">
    <mergeCell ref="B9:G9"/>
    <mergeCell ref="A11:M11"/>
  </mergeCells>
  <printOptions/>
  <pageMargins left="0.75" right="0.19" top="1" bottom="1" header="0.5" footer="0.5"/>
  <pageSetup fitToHeight="1" fitToWidth="1" horizontalDpi="600" verticalDpi="600" orientation="landscape" paperSize="9" r:id="rId3"/>
  <headerFooter alignWithMargins="0">
    <oddFooter>&amp;C&amp;Z&amp;F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2012-05-24T06:59:40Z</cp:lastPrinted>
  <dcterms:created xsi:type="dcterms:W3CDTF">1996-10-08T23:32:33Z</dcterms:created>
  <dcterms:modified xsi:type="dcterms:W3CDTF">2012-09-06T02:22:11Z</dcterms:modified>
  <cp:category/>
  <cp:version/>
  <cp:contentType/>
  <cp:contentStatus/>
</cp:coreProperties>
</file>